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4.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asiandevbank-my.sharepoint.com/personal/ctupoulahifusimalohi_consultant_adb_org/Documents/2024 TA reports/NIIP/Nauru/"/>
    </mc:Choice>
  </mc:AlternateContent>
  <xr:revisionPtr revIDLastSave="0" documentId="8_{A48A7CE5-A479-43C7-82D7-FF30A1D784ED}" xr6:coauthVersionLast="47" xr6:coauthVersionMax="47" xr10:uidLastSave="{00000000-0000-0000-0000-000000000000}"/>
  <bookViews>
    <workbookView xWindow="-110" yWindow="-110" windowWidth="19420" windowHeight="10420" firstSheet="2" xr2:uid="{00000000-000D-0000-FFFF-FFFF00000000}"/>
  </bookViews>
  <sheets>
    <sheet name="Project List" sheetId="5" r:id="rId1"/>
    <sheet name="Analysis" sheetId="6" r:id="rId2"/>
    <sheet name="Shortlist" sheetId="9" r:id="rId3"/>
    <sheet name="Definition" sheetId="4" r:id="rId4"/>
    <sheet name="Codes" sheetId="2" r:id="rId5"/>
    <sheet name="MCA (v2.1)" sheetId="7" r:id="rId6"/>
  </sheets>
  <definedNames>
    <definedName name="_xlnm._FilterDatabase" localSheetId="4" hidden="1">Codes!#REF!</definedName>
    <definedName name="_xlnm._FilterDatabase" localSheetId="5" hidden="1">'MCA (v2.1)'!$A$1:$V$1</definedName>
    <definedName name="_xlnm._FilterDatabase" localSheetId="0" hidden="1">'Project List'!$B$3:$AB$148</definedName>
    <definedName name="_xlnm._FilterDatabase" localSheetId="2" hidden="1">Shortlist!$A$1:$R$49</definedName>
    <definedName name="_Hlk44758847" localSheetId="0">'Project List'!#REF!</definedName>
    <definedName name="_xlnm.Extract" localSheetId="4">Codes!$D:$D</definedName>
  </definedNames>
  <calcPr calcId="191028"/>
  <pivotCaches>
    <pivotCache cacheId="18" r:id="rId7"/>
    <pivotCache cacheId="1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7" l="1"/>
  <c r="S46" i="7"/>
  <c r="T46" i="7"/>
  <c r="U46" i="7"/>
  <c r="V46" i="7"/>
  <c r="O25" i="9" l="1"/>
  <c r="P25" i="9"/>
  <c r="Q25" i="9"/>
  <c r="R25" i="9"/>
  <c r="O26" i="9"/>
  <c r="P26" i="9"/>
  <c r="Q26" i="9"/>
  <c r="R26" i="9"/>
  <c r="O27" i="9"/>
  <c r="P27" i="9"/>
  <c r="Q27" i="9"/>
  <c r="R27" i="9"/>
  <c r="O28" i="9"/>
  <c r="P28" i="9"/>
  <c r="Q28" i="9"/>
  <c r="R28" i="9"/>
  <c r="O29" i="9"/>
  <c r="P29" i="9"/>
  <c r="Q29" i="9"/>
  <c r="R29" i="9"/>
  <c r="O30" i="9"/>
  <c r="P30" i="9"/>
  <c r="Q30" i="9"/>
  <c r="R30" i="9"/>
  <c r="O31" i="9"/>
  <c r="P31" i="9"/>
  <c r="Q31" i="9"/>
  <c r="R31" i="9"/>
  <c r="O24" i="9"/>
  <c r="P24" i="9"/>
  <c r="Q24" i="9"/>
  <c r="R24" i="9"/>
  <c r="O34" i="9"/>
  <c r="P34" i="9"/>
  <c r="Q34" i="9"/>
  <c r="R34" i="9"/>
  <c r="O35" i="9"/>
  <c r="P35" i="9"/>
  <c r="Q35" i="9"/>
  <c r="R35" i="9"/>
  <c r="O36" i="9"/>
  <c r="P36" i="9"/>
  <c r="Q36" i="9"/>
  <c r="R36" i="9"/>
  <c r="O3" i="9"/>
  <c r="P3" i="9"/>
  <c r="Q3" i="9"/>
  <c r="R3" i="9"/>
  <c r="O9" i="9"/>
  <c r="P9" i="9"/>
  <c r="Q9" i="9"/>
  <c r="R9" i="9"/>
  <c r="O10" i="9"/>
  <c r="P10" i="9"/>
  <c r="Q10" i="9"/>
  <c r="R10" i="9"/>
  <c r="O11" i="9"/>
  <c r="P11" i="9"/>
  <c r="Q11" i="9"/>
  <c r="R11" i="9"/>
  <c r="O12" i="9"/>
  <c r="P12" i="9"/>
  <c r="Q12" i="9"/>
  <c r="R12" i="9"/>
  <c r="O4" i="9"/>
  <c r="P4" i="9"/>
  <c r="Q4" i="9"/>
  <c r="R4" i="9"/>
  <c r="O47" i="9"/>
  <c r="P47" i="9"/>
  <c r="Q47" i="9"/>
  <c r="R47" i="9"/>
  <c r="O48" i="9"/>
  <c r="P48" i="9"/>
  <c r="Q48" i="9"/>
  <c r="R48" i="9"/>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2" i="7"/>
  <c r="N47" i="9"/>
  <c r="N48" i="9"/>
  <c r="N25" i="9"/>
  <c r="N26" i="9"/>
  <c r="N27" i="9"/>
  <c r="N28" i="9"/>
  <c r="N29" i="9"/>
  <c r="N30" i="9"/>
  <c r="N31" i="9"/>
  <c r="N24" i="9"/>
  <c r="N34" i="9"/>
  <c r="N35" i="9"/>
  <c r="N36" i="9"/>
  <c r="N3" i="9"/>
  <c r="N9" i="9"/>
  <c r="N10" i="9"/>
  <c r="N11" i="9"/>
  <c r="N12" i="9"/>
  <c r="N4" i="9"/>
  <c r="S2" i="7"/>
  <c r="T2" i="7"/>
  <c r="U2" i="7"/>
  <c r="V2" i="7"/>
  <c r="R3" i="7"/>
  <c r="S3" i="7"/>
  <c r="T3" i="7"/>
  <c r="U3" i="7"/>
  <c r="V3" i="7"/>
  <c r="R4" i="7"/>
  <c r="S4" i="7"/>
  <c r="T4" i="7"/>
  <c r="U4" i="7"/>
  <c r="V4" i="7"/>
  <c r="R5" i="7"/>
  <c r="S5" i="7"/>
  <c r="T5" i="7"/>
  <c r="U5" i="7"/>
  <c r="V5" i="7"/>
  <c r="R6" i="7"/>
  <c r="S6" i="7"/>
  <c r="T6" i="7"/>
  <c r="U6" i="7"/>
  <c r="V6" i="7"/>
  <c r="R7" i="7"/>
  <c r="S7" i="7"/>
  <c r="T7" i="7"/>
  <c r="U7" i="7"/>
  <c r="V7" i="7"/>
  <c r="R8" i="7"/>
  <c r="S8" i="7"/>
  <c r="T8" i="7"/>
  <c r="U8" i="7"/>
  <c r="V8" i="7"/>
  <c r="R9" i="7"/>
  <c r="S9" i="7"/>
  <c r="T9" i="7"/>
  <c r="U9" i="7"/>
  <c r="V9" i="7"/>
  <c r="R10" i="7"/>
  <c r="S10" i="7"/>
  <c r="T10" i="7"/>
  <c r="U10" i="7"/>
  <c r="V10" i="7"/>
  <c r="R11" i="7"/>
  <c r="S11" i="7"/>
  <c r="T11" i="7"/>
  <c r="U11" i="7"/>
  <c r="V11" i="7"/>
  <c r="R12" i="7"/>
  <c r="S12" i="7"/>
  <c r="T12" i="7"/>
  <c r="U12" i="7"/>
  <c r="V12" i="7"/>
  <c r="R13" i="7"/>
  <c r="S13" i="7"/>
  <c r="T13" i="7"/>
  <c r="U13" i="7"/>
  <c r="V13" i="7"/>
  <c r="R14" i="7"/>
  <c r="S14" i="7"/>
  <c r="T14" i="7"/>
  <c r="U14" i="7"/>
  <c r="V14" i="7"/>
  <c r="R15" i="7"/>
  <c r="S15" i="7"/>
  <c r="T15" i="7"/>
  <c r="U15" i="7"/>
  <c r="V15" i="7"/>
  <c r="R16" i="7"/>
  <c r="S16" i="7"/>
  <c r="T16" i="7"/>
  <c r="U16" i="7"/>
  <c r="V16" i="7"/>
  <c r="R17" i="7"/>
  <c r="S17" i="7"/>
  <c r="T17" i="7"/>
  <c r="U17" i="7"/>
  <c r="V17" i="7"/>
  <c r="R18" i="7"/>
  <c r="S18" i="7"/>
  <c r="T18" i="7"/>
  <c r="U18" i="7"/>
  <c r="V18" i="7"/>
  <c r="R19" i="7"/>
  <c r="S19" i="7"/>
  <c r="T19" i="7"/>
  <c r="U19" i="7"/>
  <c r="V19" i="7"/>
  <c r="R20" i="7"/>
  <c r="S20" i="7"/>
  <c r="T20" i="7"/>
  <c r="U20" i="7"/>
  <c r="V20" i="7"/>
  <c r="R21" i="7"/>
  <c r="S21" i="7"/>
  <c r="T21" i="7"/>
  <c r="U21" i="7"/>
  <c r="V21" i="7"/>
  <c r="R22" i="7"/>
  <c r="S22" i="7"/>
  <c r="T22" i="7"/>
  <c r="U22" i="7"/>
  <c r="V22" i="7"/>
  <c r="R23" i="7"/>
  <c r="S23" i="7"/>
  <c r="T23" i="7"/>
  <c r="U23" i="7"/>
  <c r="V23" i="7"/>
  <c r="R24" i="7"/>
  <c r="S24" i="7"/>
  <c r="T24" i="7"/>
  <c r="U24" i="7"/>
  <c r="V24" i="7"/>
  <c r="R25" i="7"/>
  <c r="S25" i="7"/>
  <c r="T25" i="7"/>
  <c r="U25" i="7"/>
  <c r="V25" i="7"/>
  <c r="R26" i="7"/>
  <c r="S26" i="7"/>
  <c r="T26" i="7"/>
  <c r="U26" i="7"/>
  <c r="V26" i="7"/>
  <c r="R27" i="7"/>
  <c r="S27" i="7"/>
  <c r="T27" i="7"/>
  <c r="U27" i="7"/>
  <c r="V27" i="7"/>
  <c r="R28" i="7"/>
  <c r="S28" i="7"/>
  <c r="T28" i="7"/>
  <c r="U28" i="7"/>
  <c r="V28" i="7"/>
  <c r="R29" i="7"/>
  <c r="S29" i="7"/>
  <c r="T29" i="7"/>
  <c r="U29" i="7"/>
  <c r="V29" i="7"/>
  <c r="R30" i="7"/>
  <c r="S30" i="7"/>
  <c r="T30" i="7"/>
  <c r="U30" i="7"/>
  <c r="V30" i="7"/>
  <c r="R31" i="7"/>
  <c r="S31" i="7"/>
  <c r="T31" i="7"/>
  <c r="U31" i="7"/>
  <c r="V31" i="7"/>
  <c r="R32" i="7"/>
  <c r="S32" i="7"/>
  <c r="T32" i="7"/>
  <c r="U32" i="7"/>
  <c r="V32" i="7"/>
  <c r="R33" i="7"/>
  <c r="S33" i="7"/>
  <c r="T33" i="7"/>
  <c r="U33" i="7"/>
  <c r="V33" i="7"/>
  <c r="R34" i="7"/>
  <c r="S34" i="7"/>
  <c r="T34" i="7"/>
  <c r="U34" i="7"/>
  <c r="V34" i="7"/>
  <c r="R35" i="7"/>
  <c r="S35" i="7"/>
  <c r="T35" i="7"/>
  <c r="U35" i="7"/>
  <c r="V35" i="7"/>
  <c r="R36" i="7"/>
  <c r="S36" i="7"/>
  <c r="T36" i="7"/>
  <c r="U36" i="7"/>
  <c r="V36" i="7"/>
  <c r="R37" i="7"/>
  <c r="S37" i="7"/>
  <c r="T37" i="7"/>
  <c r="U37" i="7"/>
  <c r="V37" i="7"/>
  <c r="R38" i="7"/>
  <c r="S38" i="7"/>
  <c r="T38" i="7"/>
  <c r="U38" i="7"/>
  <c r="V38" i="7"/>
  <c r="R39" i="7"/>
  <c r="S39" i="7"/>
  <c r="T39" i="7"/>
  <c r="U39" i="7"/>
  <c r="V39" i="7"/>
  <c r="R40" i="7"/>
  <c r="S40" i="7"/>
  <c r="T40" i="7"/>
  <c r="U40" i="7"/>
  <c r="V40" i="7"/>
  <c r="R41" i="7"/>
  <c r="S41" i="7"/>
  <c r="T41" i="7"/>
  <c r="U41" i="7"/>
  <c r="V41" i="7"/>
  <c r="R42" i="7"/>
  <c r="S42" i="7"/>
  <c r="T42" i="7"/>
  <c r="U42" i="7"/>
  <c r="V42" i="7"/>
  <c r="R43" i="7"/>
  <c r="S43" i="7"/>
  <c r="T43" i="7"/>
  <c r="U43" i="7"/>
  <c r="V43" i="7"/>
  <c r="R44" i="7"/>
  <c r="S44" i="7"/>
  <c r="T44" i="7"/>
  <c r="U44" i="7"/>
  <c r="V44" i="7"/>
  <c r="R45" i="7"/>
  <c r="S45" i="7"/>
  <c r="T45" i="7"/>
  <c r="U45" i="7"/>
  <c r="V45" i="7"/>
  <c r="R46" i="7"/>
  <c r="C41" i="9"/>
  <c r="O41" i="9" s="1"/>
  <c r="I46" i="9"/>
  <c r="I7" i="9"/>
  <c r="C33" i="9"/>
  <c r="O33" i="9" s="1"/>
  <c r="C46" i="9"/>
  <c r="P46" i="9" s="1"/>
  <c r="C2" i="9"/>
  <c r="O2" i="9" s="1"/>
  <c r="C37" i="9"/>
  <c r="O37" i="9" s="1"/>
  <c r="C45" i="9"/>
  <c r="O45" i="9" s="1"/>
  <c r="C42" i="9"/>
  <c r="O42" i="9" s="1"/>
  <c r="C44" i="9"/>
  <c r="N44" i="9" s="1"/>
  <c r="C22" i="9"/>
  <c r="O22" i="9" s="1"/>
  <c r="C40" i="9"/>
  <c r="O40" i="9" s="1"/>
  <c r="C49" i="9"/>
  <c r="O49" i="9" s="1"/>
  <c r="C39" i="9"/>
  <c r="N39" i="9" s="1"/>
  <c r="C19" i="9"/>
  <c r="O19" i="9" s="1"/>
  <c r="C6" i="9"/>
  <c r="N6" i="9" s="1"/>
  <c r="C8" i="9"/>
  <c r="O8" i="9" s="1"/>
  <c r="C23" i="9"/>
  <c r="O23" i="9" s="1"/>
  <c r="C20" i="9"/>
  <c r="O20" i="9" s="1"/>
  <c r="C13" i="9"/>
  <c r="O13" i="9" s="1"/>
  <c r="C14" i="9"/>
  <c r="P14" i="9" s="1"/>
  <c r="C5" i="9"/>
  <c r="O5" i="9" s="1"/>
  <c r="C32" i="9"/>
  <c r="O32" i="9" s="1"/>
  <c r="C38" i="9"/>
  <c r="O38" i="9" s="1"/>
  <c r="C15" i="9"/>
  <c r="N15" i="9" s="1"/>
  <c r="C18" i="9"/>
  <c r="O18" i="9" s="1"/>
  <c r="C16" i="9"/>
  <c r="P16" i="9" s="1"/>
  <c r="C17" i="9"/>
  <c r="O17" i="9" s="1"/>
  <c r="C43" i="9"/>
  <c r="P43" i="9" s="1"/>
  <c r="C21" i="9"/>
  <c r="O21" i="9" s="1"/>
  <c r="C7" i="9"/>
  <c r="N7" i="9" s="1"/>
  <c r="R2" i="9" l="1"/>
  <c r="N40" i="9"/>
  <c r="N32" i="9"/>
  <c r="R6" i="9"/>
  <c r="N23" i="9"/>
  <c r="P6" i="9"/>
  <c r="N33" i="9"/>
  <c r="N2" i="9"/>
  <c r="P2" i="9"/>
  <c r="P23" i="9"/>
  <c r="N45" i="9"/>
  <c r="R21" i="9"/>
  <c r="R45" i="9"/>
  <c r="R40" i="9"/>
  <c r="R15" i="9"/>
  <c r="N21" i="9"/>
  <c r="P21" i="9"/>
  <c r="P45" i="9"/>
  <c r="P40" i="9"/>
  <c r="P15" i="9"/>
  <c r="R23" i="9"/>
  <c r="O7" i="9"/>
  <c r="R44" i="9"/>
  <c r="R39" i="9"/>
  <c r="R32" i="9"/>
  <c r="Q7" i="9"/>
  <c r="P44" i="9"/>
  <c r="P39" i="9"/>
  <c r="P32" i="9"/>
  <c r="R46" i="9"/>
  <c r="R43" i="9"/>
  <c r="R16" i="9"/>
  <c r="R14" i="9"/>
  <c r="N37" i="9"/>
  <c r="N22" i="9"/>
  <c r="N20" i="9"/>
  <c r="N5" i="9"/>
  <c r="P7" i="9"/>
  <c r="Q46" i="9"/>
  <c r="Q21" i="9"/>
  <c r="Q2" i="9"/>
  <c r="Q45" i="9"/>
  <c r="Q44" i="9"/>
  <c r="Q40" i="9"/>
  <c r="Q39" i="9"/>
  <c r="Q6" i="9"/>
  <c r="Q23" i="9"/>
  <c r="Q43" i="9"/>
  <c r="Q16" i="9"/>
  <c r="Q15" i="9"/>
  <c r="Q32" i="9"/>
  <c r="Q14" i="9"/>
  <c r="N46" i="9"/>
  <c r="N42" i="9"/>
  <c r="N49" i="9"/>
  <c r="N17" i="9"/>
  <c r="N13" i="9"/>
  <c r="R7" i="9"/>
  <c r="O46" i="9"/>
  <c r="O44" i="9"/>
  <c r="O39" i="9"/>
  <c r="O6" i="9"/>
  <c r="O43" i="9"/>
  <c r="O16" i="9"/>
  <c r="O15" i="9"/>
  <c r="O14" i="9"/>
  <c r="N14" i="9"/>
  <c r="N16" i="9"/>
  <c r="R33" i="9"/>
  <c r="R37" i="9"/>
  <c r="R42" i="9"/>
  <c r="R41" i="9"/>
  <c r="R22" i="9"/>
  <c r="R49" i="9"/>
  <c r="R19" i="9"/>
  <c r="R8" i="9"/>
  <c r="R20" i="9"/>
  <c r="R17" i="9"/>
  <c r="R18" i="9"/>
  <c r="R38" i="9"/>
  <c r="R5" i="9"/>
  <c r="R13" i="9"/>
  <c r="N41" i="9"/>
  <c r="N19" i="9"/>
  <c r="N18" i="9"/>
  <c r="Q33" i="9"/>
  <c r="Q37" i="9"/>
  <c r="Q42" i="9"/>
  <c r="Q41" i="9"/>
  <c r="Q22" i="9"/>
  <c r="Q49" i="9"/>
  <c r="Q19" i="9"/>
  <c r="Q8" i="9"/>
  <c r="Q20" i="9"/>
  <c r="Q17" i="9"/>
  <c r="Q18" i="9"/>
  <c r="Q38" i="9"/>
  <c r="Q5" i="9"/>
  <c r="Q13" i="9"/>
  <c r="N43" i="9"/>
  <c r="P33" i="9"/>
  <c r="P37" i="9"/>
  <c r="P42" i="9"/>
  <c r="P41" i="9"/>
  <c r="P22" i="9"/>
  <c r="P49" i="9"/>
  <c r="P19" i="9"/>
  <c r="P8" i="9"/>
  <c r="P20" i="9"/>
  <c r="P17" i="9"/>
  <c r="P18" i="9"/>
  <c r="P38" i="9"/>
  <c r="P5" i="9"/>
  <c r="P13" i="9"/>
  <c r="N8" i="9"/>
  <c r="N38" i="9"/>
  <c r="W148" i="5" l="1"/>
  <c r="E46" i="7" s="1"/>
  <c r="W145" i="5"/>
  <c r="W144" i="5"/>
  <c r="W143" i="5"/>
  <c r="E27" i="7" s="1"/>
  <c r="W142" i="5"/>
  <c r="E33" i="7" s="1"/>
  <c r="W140" i="5"/>
  <c r="E23" i="7" s="1"/>
  <c r="W138" i="5"/>
  <c r="W137" i="5"/>
  <c r="W136" i="5"/>
  <c r="W135" i="5"/>
  <c r="W134" i="5"/>
  <c r="W133" i="5"/>
  <c r="W131" i="5"/>
  <c r="W130" i="5"/>
  <c r="W129" i="5"/>
  <c r="W128" i="5"/>
  <c r="E18" i="7" s="1"/>
  <c r="W127" i="5"/>
  <c r="W126" i="5"/>
  <c r="W125" i="5"/>
  <c r="W124" i="5"/>
  <c r="W123" i="5"/>
  <c r="E3" i="7" s="1"/>
  <c r="W122" i="5"/>
  <c r="W121" i="5"/>
  <c r="E4" i="7" s="1"/>
  <c r="W120" i="5"/>
  <c r="W119" i="5"/>
  <c r="E31" i="7" s="1"/>
  <c r="W118" i="5"/>
  <c r="E45" i="7" s="1"/>
  <c r="W117" i="5"/>
  <c r="W116" i="5"/>
  <c r="W115" i="5"/>
  <c r="E39" i="7" s="1"/>
  <c r="W108" i="5"/>
  <c r="W106" i="5"/>
  <c r="W103" i="5"/>
  <c r="E41" i="7" s="1"/>
  <c r="W102" i="5"/>
  <c r="W101" i="5"/>
  <c r="E44" i="7" s="1"/>
  <c r="W100" i="5"/>
  <c r="W99" i="5"/>
  <c r="W98" i="5"/>
  <c r="W97" i="5"/>
  <c r="W96" i="5"/>
  <c r="W95" i="5"/>
  <c r="W94" i="5"/>
  <c r="W93" i="5"/>
  <c r="W92" i="5"/>
  <c r="W91" i="5"/>
  <c r="W90" i="5"/>
  <c r="W89" i="5"/>
  <c r="W88" i="5"/>
  <c r="W87" i="5"/>
  <c r="W86" i="5"/>
  <c r="W85" i="5"/>
  <c r="E21" i="7" s="1"/>
  <c r="W84" i="5"/>
  <c r="E36" i="7" s="1"/>
  <c r="W83" i="5"/>
  <c r="E29" i="7" s="1"/>
  <c r="W82" i="5"/>
  <c r="E34" i="7" s="1"/>
  <c r="W81" i="5"/>
  <c r="E16" i="7" s="1"/>
  <c r="W80" i="5"/>
  <c r="E14" i="7" s="1"/>
  <c r="W79" i="5"/>
  <c r="W78" i="5"/>
  <c r="W77" i="5"/>
  <c r="E42" i="7" s="1"/>
  <c r="W74" i="5"/>
  <c r="E43" i="7" s="1"/>
  <c r="W73" i="5"/>
  <c r="W70" i="5"/>
  <c r="W69" i="5"/>
  <c r="E6" i="7" s="1"/>
  <c r="W68" i="5"/>
  <c r="E15" i="7" s="1"/>
  <c r="W64" i="5"/>
  <c r="E22" i="7" s="1"/>
  <c r="W61" i="5"/>
  <c r="E30" i="7" s="1"/>
  <c r="W57" i="5"/>
  <c r="E19" i="7" s="1"/>
  <c r="W56" i="5"/>
  <c r="E24" i="7" s="1"/>
  <c r="W55" i="5"/>
  <c r="W54" i="5"/>
  <c r="W53" i="5"/>
  <c r="W52" i="5"/>
  <c r="W51" i="5"/>
  <c r="W50" i="5"/>
  <c r="W49" i="5"/>
  <c r="W48" i="5"/>
  <c r="W46" i="5"/>
  <c r="W45" i="5"/>
  <c r="W43" i="5"/>
  <c r="E40" i="7" s="1"/>
  <c r="W42" i="5"/>
  <c r="E12" i="7" s="1"/>
  <c r="W41" i="5"/>
  <c r="E11" i="7" s="1"/>
  <c r="W40" i="5"/>
  <c r="E13" i="7" s="1"/>
  <c r="W38" i="5"/>
  <c r="W36" i="5"/>
  <c r="E8" i="7" s="1"/>
  <c r="W35" i="5"/>
  <c r="E35" i="7" s="1"/>
  <c r="W34" i="5"/>
  <c r="W33" i="5"/>
  <c r="W32" i="5"/>
  <c r="W31" i="5"/>
  <c r="W30" i="5"/>
  <c r="W29" i="5"/>
  <c r="W28" i="5"/>
  <c r="W27" i="5"/>
  <c r="W26" i="5"/>
  <c r="E28" i="7" s="1"/>
  <c r="W25" i="5"/>
  <c r="W24" i="5"/>
  <c r="E5" i="7" s="1"/>
  <c r="W23" i="5"/>
  <c r="E10" i="7" s="1"/>
  <c r="W22" i="5"/>
  <c r="W21" i="5"/>
  <c r="W20" i="5"/>
  <c r="E9" i="7" s="1"/>
  <c r="W19" i="5"/>
  <c r="W18" i="5"/>
  <c r="W17" i="5"/>
  <c r="W16" i="5"/>
  <c r="W15" i="5"/>
  <c r="W14" i="5"/>
  <c r="W11" i="5"/>
  <c r="W10" i="5"/>
  <c r="W9" i="5"/>
  <c r="W8" i="5"/>
  <c r="W4" i="5"/>
  <c r="E7" i="7" s="1"/>
  <c r="W6" i="5"/>
  <c r="E26" i="7" s="1"/>
  <c r="W7" i="5"/>
  <c r="W5" i="5" l="1"/>
  <c r="W12" i="5"/>
  <c r="W13" i="5"/>
  <c r="W37" i="5"/>
  <c r="W39" i="5"/>
  <c r="W44" i="5"/>
  <c r="E20" i="7" s="1"/>
  <c r="W58" i="5"/>
  <c r="W59" i="5"/>
  <c r="E2" i="7" s="1"/>
  <c r="W60" i="5"/>
  <c r="W47" i="5"/>
  <c r="W71" i="5"/>
  <c r="W62" i="5"/>
  <c r="E32" i="7" s="1"/>
  <c r="W63" i="5"/>
  <c r="E25" i="7" s="1"/>
  <c r="W65" i="5"/>
  <c r="W66" i="5"/>
  <c r="W67" i="5"/>
  <c r="E37" i="7" s="1"/>
  <c r="W75" i="5"/>
  <c r="W72" i="5"/>
  <c r="W76" i="5"/>
  <c r="W104" i="5"/>
  <c r="W105" i="5"/>
  <c r="W107" i="5"/>
  <c r="W113" i="5"/>
  <c r="W109" i="5"/>
  <c r="W110" i="5"/>
  <c r="W111" i="5"/>
  <c r="E38" i="7" s="1"/>
  <c r="W112" i="5"/>
  <c r="W114" i="5"/>
  <c r="W132" i="5"/>
  <c r="W139" i="5"/>
  <c r="W141" i="5"/>
  <c r="W146" i="5"/>
  <c r="E17" i="7" s="1"/>
  <c r="W14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Glenn Fawcett</author>
  </authors>
  <commentList>
    <comment ref="K3" authorId="0" shapeId="0" xr:uid="{07BB4064-9E28-4AA9-963C-4D6065BE7EF0}">
      <text>
        <r>
          <rPr>
            <sz val="11"/>
            <color rgb="FF000000"/>
            <rFont val="Calibri"/>
            <family val="2"/>
          </rPr>
          <t>Programs cover many sites, can be recurrent (e.g. Road Resurfacing) and generally relate to R&amp;R of existing assets</t>
        </r>
      </text>
    </comment>
    <comment ref="V3" authorId="0" shapeId="0" xr:uid="{B787DBD1-5D61-46C3-AECC-8F8C22959008}">
      <text>
        <r>
          <rPr>
            <sz val="11"/>
            <color theme="1"/>
            <rFont val="Calibri"/>
            <family val="2"/>
            <scheme val="minor"/>
          </rPr>
          <t>For ongoing/budgeted name donor(s). For appraising name likely donor or funding source. If unknown leave blank.</t>
        </r>
      </text>
    </comment>
    <comment ref="AB3" authorId="1" shapeId="0" xr:uid="{216DF11A-9830-4348-89C3-A4FB57D712F3}">
      <text>
        <r>
          <rPr>
            <sz val="9"/>
            <color indexed="81"/>
            <rFont val="Tahoma"/>
            <family val="2"/>
          </rPr>
          <t>Source of project information (e.g. name of master plan, study, project list etc)</t>
        </r>
      </text>
    </comment>
  </commentList>
</comments>
</file>

<file path=xl/sharedStrings.xml><?xml version="1.0" encoding="utf-8"?>
<sst xmlns="http://schemas.openxmlformats.org/spreadsheetml/2006/main" count="3508" uniqueCount="944">
  <si>
    <t>Likely Funding Source(s)</t>
  </si>
  <si>
    <t>18b</t>
  </si>
  <si>
    <t>#</t>
  </si>
  <si>
    <t>Proj. Ref.</t>
  </si>
  <si>
    <t>Early Screening MCA Req'd 
(ext fund)</t>
  </si>
  <si>
    <t>2024/25 NPP submitted?</t>
  </si>
  <si>
    <t>Sector Code</t>
  </si>
  <si>
    <t>Project Type</t>
  </si>
  <si>
    <t>Major Asset Class</t>
  </si>
  <si>
    <t>Lead Unit</t>
  </si>
  <si>
    <t>Others</t>
  </si>
  <si>
    <t>Key Driver</t>
  </si>
  <si>
    <t>Program Level Budget Entry?</t>
  </si>
  <si>
    <r>
      <rPr>
        <b/>
        <sz val="9"/>
        <color theme="1"/>
        <rFont val="Arial"/>
        <family val="2"/>
      </rPr>
      <t xml:space="preserve">Program Name
</t>
    </r>
    <r>
      <rPr>
        <i/>
        <sz val="9"/>
        <color theme="1"/>
        <rFont val="Arial"/>
        <family val="2"/>
      </rPr>
      <t>(leave blank if project is not part of a wider program)</t>
    </r>
  </si>
  <si>
    <r>
      <rPr>
        <b/>
        <sz val="9"/>
        <color theme="1"/>
        <rFont val="Arial"/>
        <family val="2"/>
      </rPr>
      <t xml:space="preserve">Project Name
</t>
    </r>
    <r>
      <rPr>
        <i/>
        <sz val="9"/>
        <color theme="1"/>
        <rFont val="Arial"/>
        <family val="2"/>
      </rPr>
      <t>(leave blank if entry is a program level budget)</t>
    </r>
  </si>
  <si>
    <t>Brief Description</t>
  </si>
  <si>
    <t>Status</t>
  </si>
  <si>
    <t>Latest Estimate ($)</t>
  </si>
  <si>
    <t>Curr.</t>
  </si>
  <si>
    <t>Agency</t>
  </si>
  <si>
    <t>Gov.Grant</t>
  </si>
  <si>
    <t>Dev. Partner</t>
  </si>
  <si>
    <t>Private</t>
  </si>
  <si>
    <t>Funding provided by (or in discussion with)</t>
  </si>
  <si>
    <t>Cost Estimate (AU$,000)</t>
  </si>
  <si>
    <t>Actual /
Estimated Start (Fin.Year)</t>
  </si>
  <si>
    <t>% Complete</t>
  </si>
  <si>
    <t>Notes</t>
  </si>
  <si>
    <t>Added by</t>
  </si>
  <si>
    <t>Identified In (sourced from)…</t>
  </si>
  <si>
    <t>AIR-11</t>
  </si>
  <si>
    <t>Yes</t>
  </si>
  <si>
    <t>Aviation</t>
  </si>
  <si>
    <t>New</t>
  </si>
  <si>
    <t>Buildings</t>
  </si>
  <si>
    <t>DOT</t>
  </si>
  <si>
    <t>Ministry</t>
  </si>
  <si>
    <t>Nauru Airport Terminal Redevelopment Program</t>
  </si>
  <si>
    <t>-</t>
  </si>
  <si>
    <t>To upgrade the existing terminal with increase in floor space of arrival, departure lounge. Adding new duty free premises, introducing elevated parking lot, introduction of centralised air conditioner. Increasing the solar roofing within the airport premises. A mini sewage treatment plant.</t>
  </si>
  <si>
    <t>Planned</t>
  </si>
  <si>
    <t>AUD</t>
  </si>
  <si>
    <t>X</t>
  </si>
  <si>
    <t>AIR-12</t>
  </si>
  <si>
    <t>No</t>
  </si>
  <si>
    <t> </t>
  </si>
  <si>
    <t>Upgrade</t>
  </si>
  <si>
    <t>Runway Pavements</t>
  </si>
  <si>
    <t>Runway Resurfacing</t>
  </si>
  <si>
    <t>Resurface the airstrip at Nauru airport</t>
  </si>
  <si>
    <t>Ongoing</t>
  </si>
  <si>
    <t>AIFFP</t>
  </si>
  <si>
    <t>2022-2024</t>
  </si>
  <si>
    <t>$3 million will be provided in financial year 2022-23.</t>
  </si>
  <si>
    <t>GF</t>
  </si>
  <si>
    <t>Dev. Fund Projection 22-23</t>
  </si>
  <si>
    <t>AIR-13</t>
  </si>
  <si>
    <t>Purchase</t>
  </si>
  <si>
    <t>Specialty Equipment</t>
  </si>
  <si>
    <t>Backup Generator for the International Airport</t>
  </si>
  <si>
    <t>Need to replace the existing backup generator which is currently down</t>
  </si>
  <si>
    <t>COM-11</t>
  </si>
  <si>
    <t>Cultural</t>
  </si>
  <si>
    <t>DCA</t>
  </si>
  <si>
    <t>Museum Improvements</t>
  </si>
  <si>
    <t>Rebuilding Museum Building</t>
  </si>
  <si>
    <t>Expand museum building to provide more space, new display cabinets, climate control</t>
  </si>
  <si>
    <t>COM-12</t>
  </si>
  <si>
    <t>Equipment Room</t>
  </si>
  <si>
    <t>Provide office for digitisation equipment</t>
  </si>
  <si>
    <t>EDU-11</t>
  </si>
  <si>
    <t>Education</t>
  </si>
  <si>
    <t>Building</t>
  </si>
  <si>
    <t>DOET</t>
  </si>
  <si>
    <t>Canteens in Schools</t>
  </si>
  <si>
    <t>Construct new canteens for Yaren Primary, Nauru Primary and Nauru College</t>
  </si>
  <si>
    <t>GON</t>
  </si>
  <si>
    <t>2023-2024</t>
  </si>
  <si>
    <t>EDU-12</t>
  </si>
  <si>
    <t>Renewal</t>
  </si>
  <si>
    <t>Capital Maintenance for Nauru Secondary Schools</t>
  </si>
  <si>
    <t>Require full maintenance for Nauru Secondary School (all classrooms)</t>
  </si>
  <si>
    <t>EDU-13</t>
  </si>
  <si>
    <t>Roof Repairs to Infant Schools</t>
  </si>
  <si>
    <t>Replace alll Roofings, gutters, ceilings for all Nauru Infant Schools</t>
  </si>
  <si>
    <t>EDU-14</t>
  </si>
  <si>
    <t>School Building Renovations (2022-23)</t>
  </si>
  <si>
    <t>Nauru Seconary School Classrooms, Nauru Primary School Classrooms, Cafeteria, Recreational Hall, Dining Hall, Recreational Hall, NSS School Fence</t>
  </si>
  <si>
    <t>2022-2023</t>
  </si>
  <si>
    <t>Funded through GON</t>
  </si>
  <si>
    <t>Education project list</t>
  </si>
  <si>
    <t>EDU-15</t>
  </si>
  <si>
    <t>School Building Renovations (2023-24)</t>
  </si>
  <si>
    <t>MIS School Fence, MIS Tuck-shop, MIS School Hall, MIS School Roofing, NPS Verandah, AIS Roofing, NIS Roofing, AIS Flooring and Wall replacement</t>
  </si>
  <si>
    <t>Budgeted</t>
  </si>
  <si>
    <t>EDU-16</t>
  </si>
  <si>
    <t>School Building Renovations (2024+)</t>
  </si>
  <si>
    <t>Renovation for Nauru Primary Schools, Renovation for Nauru College, Renovation for Yaren Primary School, Remodel Nauru Secondary School Gym, Remodel Nauru College Extra-Curricular Classes</t>
  </si>
  <si>
    <t>EDU-17</t>
  </si>
  <si>
    <t>Nauru College Shade sail</t>
  </si>
  <si>
    <t>To construct a shade or sail at Nauru College</t>
  </si>
  <si>
    <t>Appraising</t>
  </si>
  <si>
    <t>AusAID</t>
  </si>
  <si>
    <t>Funding is from Aid</t>
  </si>
  <si>
    <t>AUSAID Project</t>
  </si>
  <si>
    <t>EDU-18</t>
  </si>
  <si>
    <t>Sacred Heart Infant Classroom tiling</t>
  </si>
  <si>
    <t>To renew all the tilings for the 5 classes.</t>
  </si>
  <si>
    <t>EDU-27</t>
  </si>
  <si>
    <t>New Students Toilet for Nauru Primary School</t>
  </si>
  <si>
    <t>Construct new students toilet for Nauru Primary School</t>
  </si>
  <si>
    <t>EDU-19</t>
  </si>
  <si>
    <t>TVET</t>
  </si>
  <si>
    <t>Greening TVET System</t>
  </si>
  <si>
    <t>Solar Panels</t>
  </si>
  <si>
    <t>Installation of solar panel system</t>
  </si>
  <si>
    <t>NZMFAT</t>
  </si>
  <si>
    <t>EDU-20</t>
  </si>
  <si>
    <t>Quality Access to Education and Training</t>
  </si>
  <si>
    <t>Warehouse Structure</t>
  </si>
  <si>
    <t>For outdoor practical training.</t>
  </si>
  <si>
    <t>EDU-21</t>
  </si>
  <si>
    <t>Hospitality Kitchen Improvements</t>
  </si>
  <si>
    <t>To Commercial kitchen Australian standard.</t>
  </si>
  <si>
    <t>EDU-22</t>
  </si>
  <si>
    <t>Fashion and Design Building Improvement</t>
  </si>
  <si>
    <t>Fashion &amp; Design workshop.</t>
  </si>
  <si>
    <t>EDU-23</t>
  </si>
  <si>
    <t>ICT Training Room</t>
  </si>
  <si>
    <t>Converting storage space to an ICT training room.</t>
  </si>
  <si>
    <t>EDU-24</t>
  </si>
  <si>
    <t>Engineering Industrial Workshop Improvements</t>
  </si>
  <si>
    <t xml:space="preserve">Improvement to Engineering workshop </t>
  </si>
  <si>
    <t>EDU-25</t>
  </si>
  <si>
    <t>New Multipurpose Building for Life Skills</t>
  </si>
  <si>
    <t>Multi purpose workshop for life skills program training.</t>
  </si>
  <si>
    <t>EDU-26</t>
  </si>
  <si>
    <t>Campus Improvement</t>
  </si>
  <si>
    <t>Campus Improvement for inclusivity - Friendly to disability.</t>
  </si>
  <si>
    <t>EMG-11</t>
  </si>
  <si>
    <t>Emergency</t>
  </si>
  <si>
    <t>Specialty Vehicles</t>
  </si>
  <si>
    <t>NES</t>
  </si>
  <si>
    <t>Replacement of Fire Trucks</t>
  </si>
  <si>
    <t>Airport categorisation is about to change with the purchase of the new 737-800 cargo plane.  Fire service cannot currently meet the requirements of this categorisation.  Existing fire trucks are old and access to parts is becoming a major issue</t>
  </si>
  <si>
    <t>EMG-12</t>
  </si>
  <si>
    <t>Rehabilitation of Fire Station</t>
  </si>
  <si>
    <t>Replace roof and strengthen building structure</t>
  </si>
  <si>
    <t>EMG-13</t>
  </si>
  <si>
    <t>New Department of Emergency Services Building</t>
  </si>
  <si>
    <t>New building to house all functions of the NES, including meteorology, DRM, fire and ambulance.</t>
  </si>
  <si>
    <t>EMG-14</t>
  </si>
  <si>
    <t>Automatic Weather Station</t>
  </si>
  <si>
    <t>To replace the existing manual system.  Will provide real time weather updates, as well as improved monitoring data</t>
  </si>
  <si>
    <t>EMG-15</t>
  </si>
  <si>
    <t>Disaster Early Warning System</t>
  </si>
  <si>
    <t>Nauru currently has no system for warning residents of impending disasters.  Tsunami in particular are known to be a hazard.  Nauru needs a network of sirens to inform residents to move to higher ground.  This needs to be accompanied by a network of evacuation routes, muster points and a disaster response plan</t>
  </si>
  <si>
    <t>EMG-16</t>
  </si>
  <si>
    <t>Replacement Ambulance</t>
  </si>
  <si>
    <t>The existing ambulances in Nauru are coming to the end of their life and will need replacing</t>
  </si>
  <si>
    <t>ENE-21</t>
  </si>
  <si>
    <t>Energy</t>
  </si>
  <si>
    <t>Tech. Assist.</t>
  </si>
  <si>
    <t>Other Assets</t>
  </si>
  <si>
    <t>DCCNR</t>
  </si>
  <si>
    <t>GCF</t>
  </si>
  <si>
    <t>OTEC</t>
  </si>
  <si>
    <t>Ocean Thermal Energy - feasibility study and EIA scoping done.  Renewable energy scheme to create electricity from seawater.  By product is fresh water - enough for the whole island. 1-2 Megawatt.</t>
  </si>
  <si>
    <t>USD</t>
  </si>
  <si>
    <t>ENE-11</t>
  </si>
  <si>
    <t>NUC-E</t>
  </si>
  <si>
    <t>NUC</t>
  </si>
  <si>
    <t xml:space="preserve">6MW ADB Solar Plant </t>
  </si>
  <si>
    <t xml:space="preserve">High Speed Relocation </t>
  </si>
  <si>
    <t>Revisiting 2019 project that was discarded by previous admin. Relocate 6x1MW high speed Gen Sets to Solar Farm site</t>
  </si>
  <si>
    <t>NUC/Donor</t>
  </si>
  <si>
    <t xml:space="preserve">Relocation of high speed genset to higher ground to support Nauru Emergency Services  </t>
  </si>
  <si>
    <t>Mark Hiram</t>
  </si>
  <si>
    <t>ENE-12</t>
  </si>
  <si>
    <t>Solar Power</t>
  </si>
  <si>
    <t>Extended Battery Storage</t>
  </si>
  <si>
    <t>Extended battery storage system for the 6MW solar energy farm</t>
  </si>
  <si>
    <t>ROC (Taiwan)</t>
  </si>
  <si>
    <t>2022-</t>
  </si>
  <si>
    <t>Taiwan supports Nauru’s efforts to reduce reliance on fossil fuels through a solar panels project valued at AUD $552,105</t>
  </si>
  <si>
    <t>ENE-13</t>
  </si>
  <si>
    <t>Transmission lines</t>
  </si>
  <si>
    <t>High Voltage 11KV Grid Extention</t>
  </si>
  <si>
    <t xml:space="preserve">RPC 2 Grid Extension </t>
  </si>
  <si>
    <t>Source funding to connect HV Grid Extension on Government infrastructure at topside that are currently energised by stand alone gensets</t>
  </si>
  <si>
    <t>EU/ADB</t>
  </si>
  <si>
    <t>2023-2025</t>
  </si>
  <si>
    <t xml:space="preserve">Feasibility study and technical assistance is required during implementation to address capacity building </t>
  </si>
  <si>
    <t>Jonpeal</t>
  </si>
  <si>
    <t>Newly proposed projectx. Current NIISP</t>
  </si>
  <si>
    <t>ENE-14</t>
  </si>
  <si>
    <t>Low Voltage Distribution Line Upgrade</t>
  </si>
  <si>
    <t>Buada Low Voltage Underground Cable Upgrade</t>
  </si>
  <si>
    <t>To replace existing undergound cables the whole of Buada District  in which have deteriorated and is causing power flunctuations</t>
  </si>
  <si>
    <t>ENE-15</t>
  </si>
  <si>
    <t>Nauru Energy Efficiency on the Demand Side (NEEDS)</t>
  </si>
  <si>
    <t>Support the achievement of the 30% energy efficiency target set in the Nauru Energy Road Map (NERM)</t>
  </si>
  <si>
    <t>AUD $1.7 million (NZD $1.8 million) will be provided in financial year 2022-23.</t>
  </si>
  <si>
    <t>ENE-16</t>
  </si>
  <si>
    <t>Hydro pump energy storage</t>
  </si>
  <si>
    <t>Feasibility Study. Introduction of hydro pump system. GHD pre-feasibility study done.  Looking for funding for feasibility study and implementation</t>
  </si>
  <si>
    <t xml:space="preserve">Long term renewable energy supply </t>
  </si>
  <si>
    <t>ENE-17</t>
  </si>
  <si>
    <t>Solar Power Development Project</t>
  </si>
  <si>
    <t>Involves the instalment of a 6MW solar energy farm with battery energy storage system ( for 30 mins) including institutional capacity development.</t>
  </si>
  <si>
    <t>ADB</t>
  </si>
  <si>
    <t>2018-2024</t>
  </si>
  <si>
    <t>Total budget of AUD $32.3 million (USD $22 million). 11.5m 2022/23 amd 5m 21/22</t>
  </si>
  <si>
    <t>ENE-18</t>
  </si>
  <si>
    <t>28</t>
  </si>
  <si>
    <t>Upgrade Substation at Location Area</t>
  </si>
  <si>
    <t xml:space="preserve">Switch exisiting Air Break Switch (ABS) with Ring Main Unit (RMU). Current ABS are deteriorting and in dire need to replace </t>
  </si>
  <si>
    <t>2023-2026</t>
  </si>
  <si>
    <t xml:space="preserve">Purchase and deliver units for replacement </t>
  </si>
  <si>
    <t>ENE-19</t>
  </si>
  <si>
    <t>Importance</t>
  </si>
  <si>
    <t xml:space="preserve">Upgrade 3.3kva Switch Gear at Power Station </t>
  </si>
  <si>
    <t xml:space="preserve">Existing switch gear outdated &gt;20years, spares are not available globally </t>
  </si>
  <si>
    <t>2023-2027</t>
  </si>
  <si>
    <t>Ken Blake</t>
  </si>
  <si>
    <t>ENE-20</t>
  </si>
  <si>
    <t xml:space="preserve">Upgrade RMN, RME, and RMS Power Transformers </t>
  </si>
  <si>
    <t>Existing 2.5MVA TRX are have become insufficent due to forever increasing demand, want to replace with 4.5MVA - urgent project as 1 already down, losing another would lead to load shedding - future proofing</t>
  </si>
  <si>
    <t>2023-2028</t>
  </si>
  <si>
    <t>ENE-23</t>
  </si>
  <si>
    <t>16 metre Cherry Picker</t>
  </si>
  <si>
    <t>Acquisition of specialist vehicle to enable safe working around distribution pylons</t>
  </si>
  <si>
    <t>ENE-22</t>
  </si>
  <si>
    <t>Storage Tanks</t>
  </si>
  <si>
    <t>VEI</t>
  </si>
  <si>
    <t>Fuel Tank Farm Repairs</t>
  </si>
  <si>
    <t>Continuation of repairs and maintenance of the Tank Farm infrastructure to ensure safety and security of fuel supply on island</t>
  </si>
  <si>
    <t>2022-23 Budget</t>
  </si>
  <si>
    <t>ENV-11</t>
  </si>
  <si>
    <t>Environment</t>
  </si>
  <si>
    <t>Multi-Asset</t>
  </si>
  <si>
    <t>Climate Change Risk Assessment</t>
  </si>
  <si>
    <t>Risk assessment to understanding the scale, timing and cost of CC impacts on important national assests</t>
  </si>
  <si>
    <t>ENV-12</t>
  </si>
  <si>
    <t>Modelling Impact of Saltwater Intrusion</t>
  </si>
  <si>
    <t>Modelling of impacts of salt intrusion into ground water</t>
  </si>
  <si>
    <t>ENV-26</t>
  </si>
  <si>
    <t>National Adaptation Plan</t>
  </si>
  <si>
    <t>Review and Update the NAP</t>
  </si>
  <si>
    <t>ENV-13</t>
  </si>
  <si>
    <t>Coastal Protection</t>
  </si>
  <si>
    <t>DOID</t>
  </si>
  <si>
    <t>Condition</t>
  </si>
  <si>
    <t>Coastal Protection Program</t>
  </si>
  <si>
    <t>Renewal of Seawalls - Ch3060 - rear of Aiwo Hotel (66 Metres)</t>
  </si>
  <si>
    <t>Construction renewal of existing Seawalls at the rear of Aiwo Hotel</t>
  </si>
  <si>
    <t>2026 - 2028</t>
  </si>
  <si>
    <t>DS</t>
  </si>
  <si>
    <t>Nauru Coastal Assessment Survey 2023</t>
  </si>
  <si>
    <t>ENV-14</t>
  </si>
  <si>
    <t>Renewal of Seawalls - Ch4670 - short pronounced seawall immediately north of new Nauru port (82 Metres)</t>
  </si>
  <si>
    <t>Construction renewal of existing Seawalls immediately North of Nauru Port</t>
  </si>
  <si>
    <t>ENV-15</t>
  </si>
  <si>
    <t>Renewal of Seawalls - Ch4770 - long seawall spanning north from new Nauru port (386 Metres)</t>
  </si>
  <si>
    <t>Construction renewal of existing Seawalls North of the Nauru Port</t>
  </si>
  <si>
    <t>2026 - 2030</t>
  </si>
  <si>
    <t>ENV-16</t>
  </si>
  <si>
    <t>Renewal of Seawalls - Ch3060 - Ch14810 - Menen Hotel (414 Metres)</t>
  </si>
  <si>
    <t>Construction renewal of existing Seawalls near the Menen Hotel</t>
  </si>
  <si>
    <t>ENV-17</t>
  </si>
  <si>
    <t>Construction of Seawalls (Various Locations)</t>
  </si>
  <si>
    <t>Construction of new Seawalls - ANETAN (59 Metres)</t>
  </si>
  <si>
    <t>2024 - 2026</t>
  </si>
  <si>
    <t>ENV-18</t>
  </si>
  <si>
    <t>Construction of new Seawalls - ANABAR (27 Metres)</t>
  </si>
  <si>
    <t>ENV-19</t>
  </si>
  <si>
    <t>Construction of new Seawalls - ANIBARE (40 Metres)</t>
  </si>
  <si>
    <t>ENV-27</t>
  </si>
  <si>
    <t>Maintenance</t>
  </si>
  <si>
    <t>Repairs to Existing Seawalls (riprap)</t>
  </si>
  <si>
    <t>To Inspect the condition of the 11 existing ripraps around the island and perform maintenance/repairs where necessary.</t>
  </si>
  <si>
    <t>2024-2025</t>
  </si>
  <si>
    <t>ENV-25</t>
  </si>
  <si>
    <t>2028-2030+</t>
  </si>
  <si>
    <t>ENV-23</t>
  </si>
  <si>
    <t>NPF</t>
  </si>
  <si>
    <t>New Seawall Behind the Central Police Station</t>
  </si>
  <si>
    <t>Land is eroding and  in the future may take the Police Station to its feet,  so the back needs to be back filled and a seawall built. If eroding is left unattened too , may cause major distruptions In tne near future</t>
  </si>
  <si>
    <t>ENV-20</t>
  </si>
  <si>
    <t>NRC</t>
  </si>
  <si>
    <t>High Ground Initiatives Program</t>
  </si>
  <si>
    <t>Topside Land Clearing and HGI Div Establishment</t>
  </si>
  <si>
    <t>To develop a holistic plan for new infrastructure at Topside, land development at topside and establishment of new HGI Division.</t>
  </si>
  <si>
    <t>$1.6 million is provided to Nauru Rehabilitation Corporation (NRC) to support further land clearing at Top Side for a cemetery site.</t>
  </si>
  <si>
    <t>ENV-21</t>
  </si>
  <si>
    <t>Higher Ground Initiatives to Mitigate against Climate and Environmental degradation – the fight against climate change continues as government considers options to relocate key infrastructure and housing to higher locations, as protection against rising sea levels.</t>
  </si>
  <si>
    <t>ENV-22</t>
  </si>
  <si>
    <t>HGI Master Plan for Agriculture</t>
  </si>
  <si>
    <t>2022-23 funding for the design of a whole island master plan for agriculture and natural areas and to commence tenure consultations</t>
  </si>
  <si>
    <t>$1.7 million available for High Ground Initiatives project. Funding will be for the design of a whole island master plan for agriculture and natural areas and to commence tenure consultations</t>
  </si>
  <si>
    <t>ENV-24</t>
  </si>
  <si>
    <t>Reclamation</t>
  </si>
  <si>
    <t>Land Reclamation</t>
  </si>
  <si>
    <t>Nursery Plant Site Development</t>
  </si>
  <si>
    <t>Development of nursery to provide key materials for land rehabilitation.  Project includesland reclamation and development of greenhouse, mulcher, mixer tank, water tanker and tank. 0.5 Ha</t>
  </si>
  <si>
    <t>HEA-12</t>
  </si>
  <si>
    <t>Health</t>
  </si>
  <si>
    <t>DOH</t>
  </si>
  <si>
    <t>Public Health</t>
  </si>
  <si>
    <t>Health Sector Support Program</t>
  </si>
  <si>
    <t>New Wellness Centers (Yaren, Anibar &amp; NPHC)</t>
  </si>
  <si>
    <t>Construction of three new health facilities for primary health care servcies</t>
  </si>
  <si>
    <t>Australia DFAT</t>
  </si>
  <si>
    <t>2024-2026</t>
  </si>
  <si>
    <t>Funding to be part of Australia DFAT health sector support program</t>
  </si>
  <si>
    <t>AOC</t>
  </si>
  <si>
    <t>HEA-13</t>
  </si>
  <si>
    <t>Medical Servcies</t>
  </si>
  <si>
    <t>New Pharmacy and Medical Supplies Warehouse</t>
  </si>
  <si>
    <t xml:space="preserve">Construction of a purpose built pharmacy and medical supplies warehouse at RONH site. </t>
  </si>
  <si>
    <t>HEA-14</t>
  </si>
  <si>
    <t>Medical Services</t>
  </si>
  <si>
    <t>New Renal Dialysis Unit Building</t>
  </si>
  <si>
    <t>Relocate and construct new renal dialysis unit</t>
  </si>
  <si>
    <t>Korea &amp; India</t>
  </si>
  <si>
    <t>Grant application submitted to Korea, request to India for equipment</t>
  </si>
  <si>
    <t>HEA-15</t>
  </si>
  <si>
    <t>Hospital Security Fence and Parking Area</t>
  </si>
  <si>
    <t xml:space="preserve">Define RONH site, secure property and control car parking to allow emergecy access. </t>
  </si>
  <si>
    <t>GON AoP 23/24</t>
  </si>
  <si>
    <t>Proposing to implement as part of current workplan</t>
  </si>
  <si>
    <t>HEA-16</t>
  </si>
  <si>
    <t>OHS Repair to GOPD/ER/CCU Flooring</t>
  </si>
  <si>
    <t>Repair and replacemnet of current flooring</t>
  </si>
  <si>
    <t>GON  AOP 23/24</t>
  </si>
  <si>
    <t>HEA-17</t>
  </si>
  <si>
    <t>New Disability Friendly Training Institute</t>
  </si>
  <si>
    <t>New disability friendly institute for training health professionals and conduct nursing award programs under the Nauru Health Professionals Training Institute.</t>
  </si>
  <si>
    <t>HEA-18</t>
  </si>
  <si>
    <t>Redevelopment of Naoero Public Health Centre</t>
  </si>
  <si>
    <t>Reconstuction buildings lost to fire in December 2022 and extend range of servcies offered on site</t>
  </si>
  <si>
    <t>Multiple Donor and GON</t>
  </si>
  <si>
    <t>2025-2030</t>
  </si>
  <si>
    <t>Current master planning at pre-design phase</t>
  </si>
  <si>
    <t>HEA-19</t>
  </si>
  <si>
    <t>Redevelopment of RoN Hospital</t>
  </si>
  <si>
    <t>Redevelopment of RONH at current site, reorientation of hospital to improve functionality</t>
  </si>
  <si>
    <t>HEA-20</t>
  </si>
  <si>
    <t>Stormwater</t>
  </si>
  <si>
    <t>RONH Drainage Upgrade</t>
  </si>
  <si>
    <t>Upgrading of drainage system at RONH</t>
  </si>
  <si>
    <t xml:space="preserve">GON   </t>
  </si>
  <si>
    <t>Initial discussions with GON to access emergency response funding</t>
  </si>
  <si>
    <t>HEA-11</t>
  </si>
  <si>
    <t>DOS</t>
  </si>
  <si>
    <t xml:space="preserve">Sports Complex - phase 2 </t>
  </si>
  <si>
    <t>Refurbishment of RFS Building</t>
  </si>
  <si>
    <t>Revamping of the RFS building to accommodate new office, recreation facilities and conference rooms.</t>
  </si>
  <si>
    <t>ICT-14</t>
  </si>
  <si>
    <t>ICT</t>
  </si>
  <si>
    <t>CENPAC</t>
  </si>
  <si>
    <t>Equipment to Improve Internet Coverage</t>
  </si>
  <si>
    <t>3x 50m communication flight towers, 2 Fibre Optic Cable Splicer, 15 Fibre Optic Transceivers, 10 Cisco Port Switches with accessories</t>
  </si>
  <si>
    <t>Taiwan (ROC)</t>
  </si>
  <si>
    <t xml:space="preserve">Taiwan will provide AUD $248,227 to assist CENPAC in purchasing much needed resources for the betterment of internet coverage </t>
  </si>
  <si>
    <t>ICT-11</t>
  </si>
  <si>
    <t>Towers and ICT</t>
  </si>
  <si>
    <t>DOM</t>
  </si>
  <si>
    <t>Pay TV Infrastructure Implementation
Supporting documents</t>
  </si>
  <si>
    <t>To install a 12-channel pay TV structure in Nauru to provide the general public with more options for sourcing news and entertainment. Training and development of local staff to operate this expanded service is also included.</t>
  </si>
  <si>
    <t>This is not currently being discussed with Donor partners. On hold by instruction from Parliament</t>
  </si>
  <si>
    <t>Book1</t>
  </si>
  <si>
    <t>ICT-12</t>
  </si>
  <si>
    <t>Sustainable Power Supply for Media Building</t>
  </si>
  <si>
    <t xml:space="preserve">Purchasing and Installing solar panels for  media building for steady power flow </t>
  </si>
  <si>
    <t>KD</t>
  </si>
  <si>
    <t>ICT-13</t>
  </si>
  <si>
    <t>East Micronesia Undersea Cable</t>
  </si>
  <si>
    <t>Provide undersea cable to connect Nauru to Pohnpei to provide international internet connectivity</t>
  </si>
  <si>
    <t>ICT-15</t>
  </si>
  <si>
    <t>Construction of Secure Area for High Value Equipment</t>
  </si>
  <si>
    <t xml:space="preserve">secure a designated and secure site for the permanent installation of satellite dishes and other valauble infrastructure. </t>
  </si>
  <si>
    <t>project awaiting funding to be released</t>
  </si>
  <si>
    <t xml:space="preserve">KD </t>
  </si>
  <si>
    <t>ICT-16</t>
  </si>
  <si>
    <t>High Value Equipment Corrective Repairs</t>
  </si>
  <si>
    <t xml:space="preserve">Repair and Maintenance of high value equipment focusing on Transmission towers, transmission equipment and high end editing  equipment. </t>
  </si>
  <si>
    <t xml:space="preserve">feasibility study to be done to determine the total cost of repair and maintenance costs on a yearly basis. </t>
  </si>
  <si>
    <t>IND-11</t>
  </si>
  <si>
    <t>Industry</t>
  </si>
  <si>
    <t>CIE</t>
  </si>
  <si>
    <t>CIE - DEMA</t>
  </si>
  <si>
    <t>Pilot Disposal of Legacy Asbestos Waste</t>
  </si>
  <si>
    <t>To dispose of 5 containers of asbestos waste in deep sea waters within our EEZ.</t>
  </si>
  <si>
    <t>21-001, M</t>
  </si>
  <si>
    <t>JUS-14</t>
  </si>
  <si>
    <t>Justice</t>
  </si>
  <si>
    <t>DOJ</t>
  </si>
  <si>
    <t>Upgrade of Central Court</t>
  </si>
  <si>
    <t>JUS-11</t>
  </si>
  <si>
    <t>Nauru Police - Repairs and Upgrade of buildings</t>
  </si>
  <si>
    <t>Upgrading the Central Police Station</t>
  </si>
  <si>
    <t>To repair the current Central Police Station as it has become an OHS issue for employees. The current building is urgent need for ceiling changes, painting, major repair of the current roofing, as the architectures of the roofing is causing major ceiling flooding and electrical faults. Fearing if left unattended may cause fire works.</t>
  </si>
  <si>
    <t>JUS-12</t>
  </si>
  <si>
    <t>Maritime Police Unit</t>
  </si>
  <si>
    <t>There is a need to repair and maintain daily operations of Maritime fleets,  hence this project is highly anticipated. this will also include the purchase of a  towing vehicle, that  currently hiring of a heavy duty truck to tow the boats is very expensive, therefore a towing  vehicle is urgently needed as well as a permanant office for Police Maritime and Security (~$100,000p.a)</t>
  </si>
  <si>
    <t>(~$100,000p.a)</t>
  </si>
  <si>
    <t>JUS-13</t>
  </si>
  <si>
    <t>Upgrading the Police Training College</t>
  </si>
  <si>
    <t>To repair the current state of the current Police Training Cente, as the actual building is at the stage of collapse and has become a major OHS issue for employees. The current building is over 20 years old, the current buidling is in urgent need for major repairs such as, change of walls, painting, ceiling replacments, electrical works, water capturing system and tank, as well as the Police Gym</t>
  </si>
  <si>
    <t>LAN-13</t>
  </si>
  <si>
    <t>Land</t>
  </si>
  <si>
    <t>Sealed Roads</t>
  </si>
  <si>
    <t>Capital Repairs to Sealed Roads</t>
  </si>
  <si>
    <t>Resealing and Repairs to Existing Roads</t>
  </si>
  <si>
    <t>LAN-14</t>
  </si>
  <si>
    <t>Barrier Railing – Airport Ring Road</t>
  </si>
  <si>
    <t>Renewal and Construction of 820LM of new Armco Barrier to Airport ring road.</t>
  </si>
  <si>
    <t>LAN-15</t>
  </si>
  <si>
    <t xml:space="preserve">Rehabilitation of  Embassy Hill Road and Access Roads </t>
  </si>
  <si>
    <t>Capital repairs to base pavement, surface seal and drainage of approximately 2.5 km road length on Embassy hill and two access roads</t>
  </si>
  <si>
    <t>SO</t>
  </si>
  <si>
    <t>LAN-16</t>
  </si>
  <si>
    <t>Rehabilitation of  Boe School Access Road</t>
  </si>
  <si>
    <t>Capital repairs to base pavement, surface seal and drainage of approximately 315 m road length providing access to Boe Infant School</t>
  </si>
  <si>
    <t>LAN-17</t>
  </si>
  <si>
    <t>Improving Drainage on Ring Road</t>
  </si>
  <si>
    <t>Capital repairs to the drainage system, including repairs and/or capacity increase of about 25 soak pits and addition of drain pipes to soak pits where capacity of soak areas is limited</t>
  </si>
  <si>
    <t>LAN-18</t>
  </si>
  <si>
    <t>Capital Repairs to Roadside Curbs and Drainage</t>
  </si>
  <si>
    <t>To inspect the condition of roadside curbs, driveways and gutters around the ring road and to perform repairs/renewal where needed</t>
  </si>
  <si>
    <t>LAN-19</t>
  </si>
  <si>
    <t>Road Maintenance</t>
  </si>
  <si>
    <t>Preventive Road Maintenance Capacity</t>
  </si>
  <si>
    <t>Road Maintenance program inclusive of Development, Training, Equipment &amp; Materials to establish a road maintenance team. Implementation of a Asset Management &amp; Maintenance regime focussed on preventative maintenance and Adhoc repairs.</t>
  </si>
  <si>
    <t>63-006, M</t>
  </si>
  <si>
    <t>LAN-20</t>
  </si>
  <si>
    <t>Asset Management Specialist</t>
  </si>
  <si>
    <t xml:space="preserve">Technical assistance in the establishment of an Asset management framework and maintenance plans for public infrastructure such as Roads, Buildings, Seawalls and related asset components  </t>
  </si>
  <si>
    <t>63-008, ?</t>
  </si>
  <si>
    <t>LAN-21</t>
  </si>
  <si>
    <t>Road Section Renewal – Airport Crossing</t>
  </si>
  <si>
    <t xml:space="preserve">The re-construction of a 1700m section of public road running from the main ring road in the Aiwo district. </t>
  </si>
  <si>
    <t>LAN-26</t>
  </si>
  <si>
    <t>Line Marking Renewal – Nauru Rong Road</t>
  </si>
  <si>
    <t>The Repainting, of the line markings to the ring road. Approximate Road Length – 22.15km</t>
  </si>
  <si>
    <t>63-007, M</t>
  </si>
  <si>
    <t>LAN-11</t>
  </si>
  <si>
    <t xml:space="preserve">Mobile Vehicle Inspection Unit </t>
  </si>
  <si>
    <t xml:space="preserve">To provide a modern inspection unit, equipped with the latest vehicle testing equipment. This unit will be able to assist the VRID office to accurately inspect and assess the safety of vehicles. </t>
  </si>
  <si>
    <t>tbd</t>
  </si>
  <si>
    <t>91-002, H</t>
  </si>
  <si>
    <t>LAN-12</t>
  </si>
  <si>
    <t>Nauru Electric Vehicles Charging Facility</t>
  </si>
  <si>
    <t>To setup electric vehicle charging station in dedicated locations to facilitate the charging of electric vehicles/electric bikes</t>
  </si>
  <si>
    <t>LAN-22</t>
  </si>
  <si>
    <t>Motor Vehicles</t>
  </si>
  <si>
    <t xml:space="preserve">Number Plate Embossing Machinery </t>
  </si>
  <si>
    <t xml:space="preserve">To set up a number plate embossing machinery in Nauru to enable the VRID office to provide number plates efficiently, and at reduced costs. </t>
  </si>
  <si>
    <t>91-003, ?</t>
  </si>
  <si>
    <t>LAN-23</t>
  </si>
  <si>
    <t xml:space="preserve">VRID Office Construction </t>
  </si>
  <si>
    <t>To relocate the Vehicle Registration and Insurance Division (VRID) Office to a location where it is in appropriate distance to NRO, has better internet connectivity and parking facility. BR1- when unit arrives the supplier requires it to be accompanied by a technician, hence the travel costs. Unsure about ongoing software licensing costs, think most of it is just mechanical. Could be some digital components and think cost would be minimal.</t>
  </si>
  <si>
    <t>LAN-24</t>
  </si>
  <si>
    <t>Nauru Electric/Hybrid Bus Public Transportation</t>
  </si>
  <si>
    <t>By 1st qtr of 2024, Nauru will have its first electric bus for public transportation as a pilot project. DOT requires 8 buses dedicated for public transportation. As there will be a electric charging station,DOT would like to increase the electric/bybrid bus fleet.</t>
  </si>
  <si>
    <t>LAN-25</t>
  </si>
  <si>
    <t>Nauru Light Rail Feasibility Study</t>
  </si>
  <si>
    <t>In the long term prespective, in order to reduce the expense met due to the import of the fuels for vehicles and its maintenance and to provide a reliable public transportation. The DOT is proposing to conduct a feasibility study on a light rail project.</t>
  </si>
  <si>
    <t>LAN-28</t>
  </si>
  <si>
    <t>Nauru Land Transport Authority Building</t>
  </si>
  <si>
    <t>To set up a multi discipline functioning building which undertakes vehicle registration, vehicle inspection, number plate embsossing, Drivers licence, vehicle servicing garage and Nauru Public Transport Bus parking Bay.</t>
  </si>
  <si>
    <t>LAN-29</t>
  </si>
  <si>
    <t>Fire Hazard Road Development</t>
  </si>
  <si>
    <t>Tank farm Vital Project</t>
  </si>
  <si>
    <t>PUB-22</t>
  </si>
  <si>
    <t>PublicBuilding</t>
  </si>
  <si>
    <t>PSA</t>
  </si>
  <si>
    <t>PSA Office Development and Renovation</t>
  </si>
  <si>
    <t>Acquire new office space, build reception area, meeting room and surveyors room and renovation of other office space</t>
  </si>
  <si>
    <t>MAR-11</t>
  </si>
  <si>
    <t>Maritime</t>
  </si>
  <si>
    <t>Boats and Vessels</t>
  </si>
  <si>
    <t>NMPA</t>
  </si>
  <si>
    <t>Mooring System Restoration</t>
  </si>
  <si>
    <t>Hire of Tugboats for Phosphate and Fuel Ships</t>
  </si>
  <si>
    <t>Hire tugs (1 year) to assist berthing and mooring ships while mooring system is restored back to operational status.</t>
  </si>
  <si>
    <t>MAR-12</t>
  </si>
  <si>
    <t>Sustainable and Climate-Resilient Connectivity Project</t>
  </si>
  <si>
    <t>Heavy Lifting Solution - Crane</t>
  </si>
  <si>
    <t>Heavy Lifting Solution - Crane for new tugboat (donated through JICS) as part of Nauru Port Development Project.</t>
  </si>
  <si>
    <t>MAR-13</t>
  </si>
  <si>
    <t>Allowance for remaining tasks not yet scoped</t>
  </si>
  <si>
    <t>ADB, GON</t>
  </si>
  <si>
    <t>Total fund USD$62.3m approved 2018</t>
  </si>
  <si>
    <t>MAR-14</t>
  </si>
  <si>
    <t>Port Revelopment Project</t>
  </si>
  <si>
    <t>$2.1 million to support the Port Redevelopment Project</t>
  </si>
  <si>
    <t>MAR-15</t>
  </si>
  <si>
    <t>NMPA Maintenance Capacity Training</t>
  </si>
  <si>
    <t>Maintenance and Capacity Training for NMPA Employees</t>
  </si>
  <si>
    <t>MAR-16</t>
  </si>
  <si>
    <t>Wharfs and Jetties</t>
  </si>
  <si>
    <t>Repair of Mooring System (Ronphos)</t>
  </si>
  <si>
    <t>Funding was provided by Australia to scope options for replacement or repair- this work was not completed. NMPA is the lead on the project. It would be cheaper to replace this with a rotainer system but Ronphos wishes to retain this and the cantilever system</t>
  </si>
  <si>
    <t>PAN-E3</t>
  </si>
  <si>
    <t>MAR-17</t>
  </si>
  <si>
    <t>Community Servoce Obligation (CSO) Tariff Review</t>
  </si>
  <si>
    <t>CSO under Public Enterpises Act 2019 to cover change in tariff at port. Additional revenue to fund infrastructure.</t>
  </si>
  <si>
    <t>PUB-15</t>
  </si>
  <si>
    <t>Community Housing</t>
  </si>
  <si>
    <t>Nauru Community Housing</t>
  </si>
  <si>
    <t>Construction &amp; Remediation of new and existing housing for the community</t>
  </si>
  <si>
    <t>Ongoing program</t>
  </si>
  <si>
    <t>23/24 Budget</t>
  </si>
  <si>
    <t>PUB-16</t>
  </si>
  <si>
    <t>Housing</t>
  </si>
  <si>
    <t>Smart Homes Program</t>
  </si>
  <si>
    <t>Container Homes Projects</t>
  </si>
  <si>
    <t xml:space="preserve">20 Homes Container </t>
  </si>
  <si>
    <t>PAD</t>
  </si>
  <si>
    <t>Challenges with the completion, due to lack of appropriately skilled resources</t>
  </si>
  <si>
    <t>PUB-19</t>
  </si>
  <si>
    <t>Smart House Project 2023/2025</t>
  </si>
  <si>
    <t>18 Smart House</t>
  </si>
  <si>
    <t>PUB-20</t>
  </si>
  <si>
    <t>Pilot Smart Housing Projects</t>
  </si>
  <si>
    <t xml:space="preserve">4 Pilot Smart Smart House </t>
  </si>
  <si>
    <t>Procured all Materials from EHC awaiting shipment arrivals</t>
  </si>
  <si>
    <t>PUB-12</t>
  </si>
  <si>
    <t xml:space="preserve">New Media Conference room </t>
  </si>
  <si>
    <t xml:space="preserve">Reconstruction of Media conference room </t>
  </si>
  <si>
    <t>Construction to Begin in March 2024</t>
  </si>
  <si>
    <t>PUB-21</t>
  </si>
  <si>
    <t>New Music Recording Studio</t>
  </si>
  <si>
    <t xml:space="preserve">Reconstuction of  Music recording studio to be located at the main building </t>
  </si>
  <si>
    <t xml:space="preserve">construction to begin in March 2024 </t>
  </si>
  <si>
    <t>PUB-13</t>
  </si>
  <si>
    <t>NFMRA</t>
  </si>
  <si>
    <t>Refurbishment of Aquaculture Holding Centre</t>
  </si>
  <si>
    <t>PUB-14</t>
  </si>
  <si>
    <t>Heavy Equipment</t>
  </si>
  <si>
    <t>Replacement of Fortlift</t>
  </si>
  <si>
    <t>2.5t forklift has reached end of life and required replacement</t>
  </si>
  <si>
    <t xml:space="preserve"> X</t>
  </si>
  <si>
    <t>JICS</t>
  </si>
  <si>
    <t>PUB-18</t>
  </si>
  <si>
    <t>Relocation of Housing in Red Zone</t>
  </si>
  <si>
    <t>Funding for the leasing, repairs and maintenance of 38 houses for temporary accommodation as part of relocation plan.</t>
  </si>
  <si>
    <t>PUB-11</t>
  </si>
  <si>
    <t>Reconstruction of Internal Affairs Buildings (Mennen Hill)</t>
  </si>
  <si>
    <t xml:space="preserve">Reconstruction of internal affairs buildings located on Mennen Hill, including child protection and counselling, tourism office, domestic violence shelter, Nauru Cultural center and Youth Affairs Services Buidlings </t>
  </si>
  <si>
    <t>PUB-17</t>
  </si>
  <si>
    <t>Master Plan for Government Building (Consolidation)</t>
  </si>
  <si>
    <t>Master plan for redevelopment of the main admin building, possibly relocation to high ground, and green energy. Also consolidation of government buildings into one area.</t>
  </si>
  <si>
    <t>MD</t>
  </si>
  <si>
    <t>SPO-11</t>
  </si>
  <si>
    <t>Recreation</t>
  </si>
  <si>
    <t>DOE</t>
  </si>
  <si>
    <t xml:space="preserve">Sporting Facilities in All Schools </t>
  </si>
  <si>
    <t xml:space="preserve">Outdoor Sports Field </t>
  </si>
  <si>
    <t xml:space="preserve">Lease new land spaces to build sporting fields near schools </t>
  </si>
  <si>
    <t>SPO-12</t>
  </si>
  <si>
    <t xml:space="preserve">NRC </t>
  </si>
  <si>
    <t>Micronesian Games 2026 Infrastructures Program</t>
  </si>
  <si>
    <t>SPO-13</t>
  </si>
  <si>
    <t>Micronesian Games 2026 Infrastructures</t>
  </si>
  <si>
    <t>Track and Field Facilities</t>
  </si>
  <si>
    <t xml:space="preserve">Build New Track &amp; Field  to cater Micronesian Games 2026 </t>
  </si>
  <si>
    <t>SPO-14</t>
  </si>
  <si>
    <t>Grandstand Stadium with Indoor Sport Hall</t>
  </si>
  <si>
    <t>Seating embarkment view, office spaces, VIP arena, change room, toilets &amp; indoor sports</t>
  </si>
  <si>
    <t>SPO-15</t>
  </si>
  <si>
    <t>Mini Sports Halls</t>
  </si>
  <si>
    <t>Two new sports hall to dedicate building to sports like Boxing, Wrestling, Judo, Powerlifting</t>
  </si>
  <si>
    <t>SPO-16</t>
  </si>
  <si>
    <t>High Performance Center</t>
  </si>
  <si>
    <t xml:space="preserve">Elite athlete development pathway traininig center </t>
  </si>
  <si>
    <t>SPO-17</t>
  </si>
  <si>
    <t>Land Site Preparation and Access Road</t>
  </si>
  <si>
    <t xml:space="preserve">Contracting expertise Rehab corperation in doing the land leveling project </t>
  </si>
  <si>
    <t>SPO-18</t>
  </si>
  <si>
    <t>Renovation of Existing Sport Courts</t>
  </si>
  <si>
    <t xml:space="preserve">Tennis courts, Basketball &amp; Volleyball Courts </t>
  </si>
  <si>
    <t>SPO-19</t>
  </si>
  <si>
    <t xml:space="preserve">Sporting Equipments and Accessories </t>
  </si>
  <si>
    <t xml:space="preserve">Equipments &amp; assets for the Games </t>
  </si>
  <si>
    <t>SPO-20</t>
  </si>
  <si>
    <t>Games Village</t>
  </si>
  <si>
    <t>Accommodation games village to assist with the limited accommodations on island</t>
  </si>
  <si>
    <t>SPO-21</t>
  </si>
  <si>
    <t>SPO-22</t>
  </si>
  <si>
    <t>Overhead Sports Hall</t>
  </si>
  <si>
    <t>Build new overhead sports hall</t>
  </si>
  <si>
    <t>SWA-14</t>
  </si>
  <si>
    <t>Waste</t>
  </si>
  <si>
    <t>NRC/ADB</t>
  </si>
  <si>
    <t>Compost Facility</t>
  </si>
  <si>
    <t xml:space="preserve">Construction of compost facility and resource recovery centre </t>
  </si>
  <si>
    <t>SWA-13</t>
  </si>
  <si>
    <t>Nauru Vehicle Recycling Facility</t>
  </si>
  <si>
    <t>to shredd old derelict vehicles and to process the scrap for shipment, this project involves multiple entities like DOT,DOID,DEMA,CCNR and NRC</t>
  </si>
  <si>
    <t>SWA-11</t>
  </si>
  <si>
    <t>Waste recycling centre</t>
  </si>
  <si>
    <t>Processing centre for recyclables, includes cars, scrap metal, plastic, white goods, e-waste, tyres, hazardous waste (inc asbestos)</t>
  </si>
  <si>
    <t>SWA-12</t>
  </si>
  <si>
    <t>Unknown (tbd)</t>
  </si>
  <si>
    <t xml:space="preserve">Redevelopment of Landfill Site </t>
  </si>
  <si>
    <t xml:space="preserve">Redesign and redeveopment of existing landfill site to mitigate adverse environmental, health and safety impacts, including leachate capture to prevent ground water contamination  </t>
  </si>
  <si>
    <t>ADB/Japan</t>
  </si>
  <si>
    <t>WAS-15</t>
  </si>
  <si>
    <t>WaterSewer</t>
  </si>
  <si>
    <t>Septic Tanks</t>
  </si>
  <si>
    <t>Provision of Twin Chamber Household Septic Systems</t>
  </si>
  <si>
    <t>To install twin chamber septic tanks (30) at the household level to minimize the contamination of brackish water and to help address the negative impacts on public and environmental health.</t>
  </si>
  <si>
    <t>21-002, H</t>
  </si>
  <si>
    <t>WAS-11</t>
  </si>
  <si>
    <t>Water Treatment</t>
  </si>
  <si>
    <t>DCCNR - Energy</t>
  </si>
  <si>
    <t>Solar Water RO-Purifier System Project</t>
  </si>
  <si>
    <t>The proposed project is to provide a solar-based RO system drinking water solution for the hospital. There will be a drinking water kiosk kept outside the hospital that will help the hospital and the community outside get free drinking water, along with water for normal hospital use. The project is funded by the International Solar Alliance (ISA) with a grant of 50,000 US$.</t>
  </si>
  <si>
    <t>ISA,GON</t>
  </si>
  <si>
    <t>22-003, M</t>
  </si>
  <si>
    <t>WAS-12</t>
  </si>
  <si>
    <t>Sewerage Treatment</t>
  </si>
  <si>
    <t>Development of a new Sewage Treatment Plant</t>
  </si>
  <si>
    <t xml:space="preserve">Design and Development of a sewage treatment plant, with adequate capacity to accept, treat and discharge sewage waste pumped from all public and private septic tanks </t>
  </si>
  <si>
    <t>WAS-14</t>
  </si>
  <si>
    <t>NUC, DOF</t>
  </si>
  <si>
    <t>Nauru Sustainable Urban Development Project</t>
  </si>
  <si>
    <t>Nauru Sustainable Urban Development Project (Design)</t>
  </si>
  <si>
    <t>Identify opportunities to improve water supply, sanitation and solid waste management on Nauru</t>
  </si>
  <si>
    <t>WAS-16</t>
  </si>
  <si>
    <t>Implement improvements in water supply, sanitation and solid waste management from Master Plan</t>
  </si>
  <si>
    <t>2022-2026</t>
  </si>
  <si>
    <t>For FY 2022-23, ADB is expecting to contribute $1.5 million in-kind assistance for this project.</t>
  </si>
  <si>
    <t>WAS-17</t>
  </si>
  <si>
    <t>NUC/ADB</t>
  </si>
  <si>
    <t>Water Reticulation to Households</t>
  </si>
  <si>
    <t>Reticulation and Reservoirs for households</t>
  </si>
  <si>
    <t>WAS-18</t>
  </si>
  <si>
    <t>DCCNR - Water</t>
  </si>
  <si>
    <t>Provision of Household Water Storage Tanks</t>
  </si>
  <si>
    <t>Securing Nauru’s access to water by augmenting household water storage capacity and improving supply side constraints by constructing 10,000L water tanks to households (50).</t>
  </si>
  <si>
    <t>22-002, L</t>
  </si>
  <si>
    <t>WAS-13</t>
  </si>
  <si>
    <t>Reservoirs</t>
  </si>
  <si>
    <t>NUC-W</t>
  </si>
  <si>
    <t>Water Storage Tank Upgrade</t>
  </si>
  <si>
    <t>Expanding Storage Capacity. Rehab 3 million L water storage tank and 2 x 300,000 L water treatment tanks for B-13 site - materials on island - need a new contractor</t>
  </si>
  <si>
    <t>WAS-19</t>
  </si>
  <si>
    <t>Pipelines</t>
  </si>
  <si>
    <t>PMU, DCCNR</t>
  </si>
  <si>
    <t>Water Supply Pipeline (NSUDP)</t>
  </si>
  <si>
    <t>Feasibilty Studeis completed, NUC as IA</t>
  </si>
  <si>
    <t>PMU</t>
  </si>
  <si>
    <t>WAS-20</t>
  </si>
  <si>
    <t>Sanitation Upgrade (NSUDP)</t>
  </si>
  <si>
    <t>System for treatment of sludge from septic tanks to produce nitrogen rich compost for land reclamation</t>
  </si>
  <si>
    <t>WAS-21</t>
  </si>
  <si>
    <t>SMARTEN RO Project</t>
  </si>
  <si>
    <t>Establishment of Water Production Facility at Meneng Site</t>
  </si>
  <si>
    <t>WAS-22</t>
  </si>
  <si>
    <t>Water Office Project</t>
  </si>
  <si>
    <t xml:space="preserve">Office to accomdate water administation and Lab </t>
  </si>
  <si>
    <t>LAN-30</t>
  </si>
  <si>
    <t>DEMA</t>
  </si>
  <si>
    <t>Extension of Menen Farm</t>
  </si>
  <si>
    <t>DEMA is in the process of working with UNDP to access $2m from China's Global Development South South Cooperation Fund to construct the necessary infrastructure to install climate smart agricultural technologies on site</t>
  </si>
  <si>
    <t xml:space="preserve">An NPP totalling about $500k to clear and prepare the site has been submitted during the budget process and waiting for feedback from Finance. If this does not come to fruition, then we will have to bank on the $2m to support this activity also. </t>
  </si>
  <si>
    <t>Row Labels</t>
  </si>
  <si>
    <t>Count of Status</t>
  </si>
  <si>
    <t>Column Labels</t>
  </si>
  <si>
    <t>Count of Sector Code</t>
  </si>
  <si>
    <t>Grand Total</t>
  </si>
  <si>
    <t>MCA.Ref</t>
  </si>
  <si>
    <t>Program Name</t>
  </si>
  <si>
    <t>Project /Program Name</t>
  </si>
  <si>
    <t>Type</t>
  </si>
  <si>
    <t>Total score</t>
  </si>
  <si>
    <t>Economy</t>
  </si>
  <si>
    <t>Social</t>
  </si>
  <si>
    <t>Efficiency</t>
  </si>
  <si>
    <t>Micronesian Games 2026 Infrastructures Program (MGIP)</t>
  </si>
  <si>
    <t>1. MP</t>
  </si>
  <si>
    <t>MGIP: Grandstand Stadium with Indoor Sport Hall</t>
  </si>
  <si>
    <t>MGIP: Games Village</t>
  </si>
  <si>
    <t>MGIP: Mini Sports Halls</t>
  </si>
  <si>
    <t>2. QW</t>
  </si>
  <si>
    <t>MGIP: High Performance Center</t>
  </si>
  <si>
    <t>MGIP: Land Site Preparation and Access Road</t>
  </si>
  <si>
    <t>MGIP: Renovation of Existing Sport Courts</t>
  </si>
  <si>
    <t xml:space="preserve">Sporting Equipment and Accessories </t>
  </si>
  <si>
    <t>Capital Repairs to Sealed Road Program</t>
  </si>
  <si>
    <t xml:space="preserve">SRRP: Rehab. of  Embassy Hill Road and Access Roads </t>
  </si>
  <si>
    <t>3. FI</t>
  </si>
  <si>
    <t>Coastal Protection Program (CPP)</t>
  </si>
  <si>
    <t>CPP: Renewal of Seawalls (Aiwo Hotel)</t>
  </si>
  <si>
    <t>CPP: Renewal of Seawalls (north of new port - 82m)</t>
  </si>
  <si>
    <t>CPP: Renewal of Seawalls (north from new port - 386m)</t>
  </si>
  <si>
    <t>CPP: Renewal of Seawalls (Menen Hotel - 414ms)</t>
  </si>
  <si>
    <t>CPP: Construction of Seawalls (Anetan locations)</t>
  </si>
  <si>
    <t>CPP: Construction of Seawalls (Anibere locations)</t>
  </si>
  <si>
    <t>CPP: Repairs to Existing Seawalls (riprap)</t>
  </si>
  <si>
    <t>SRRP: Rehabilitation of  Boe School Access Road</t>
  </si>
  <si>
    <t>SRRP: Improving Drainage on Ring Road</t>
  </si>
  <si>
    <t>SRRP: Capital Repairs to Roadside Curbs and Drainage</t>
  </si>
  <si>
    <t>Master Plan to Consolidate Government Buildings</t>
  </si>
  <si>
    <t>Acquire New 16m Cherry Picker</t>
  </si>
  <si>
    <t>Recon. of Internal Affairs Buildings at Mennen Hill</t>
  </si>
  <si>
    <t>Nauru Sustainable Urban Development Program</t>
  </si>
  <si>
    <t>4. CP</t>
  </si>
  <si>
    <t xml:space="preserve">NSUDP: Water Supply Pipeline </t>
  </si>
  <si>
    <t>NSUDP: Sanitation Upgrade</t>
  </si>
  <si>
    <t>Capital Repairs to Sealed Road Program (SRRP)</t>
  </si>
  <si>
    <t>Count of Proj. Ref.</t>
  </si>
  <si>
    <t>Nauru Strategic Infrastructure Investment Plan</t>
  </si>
  <si>
    <t>BUILDING A 5-10 YEAR REGISTER (LIST) OF INVESTMENT PROJECTS</t>
  </si>
  <si>
    <t>A. Purpose</t>
  </si>
  <si>
    <r>
      <t xml:space="preserve">The government of Nauru is compiling a centralised database of all committed, planned and proposed capital projects across Nauru's primary sectors (listed below). This consolidated database will allow cabinet to establish a funding and investment strategy to ensure our investment program is sustainably managed. In order to complete this activity we are asking </t>
    </r>
    <r>
      <rPr>
        <b/>
        <sz val="11"/>
        <color theme="1"/>
        <rFont val="Calibri"/>
        <family val="2"/>
      </rPr>
      <t>agencies</t>
    </r>
    <r>
      <rPr>
        <vertAlign val="superscript"/>
        <sz val="11"/>
        <color theme="1"/>
        <rFont val="Calibri"/>
        <family val="2"/>
      </rPr>
      <t>(1)</t>
    </r>
    <r>
      <rPr>
        <sz val="11"/>
        <color theme="1"/>
        <rFont val="Calibri"/>
        <family val="2"/>
      </rPr>
      <t xml:space="preserve"> responsible for managing infrastructure across these sectors to provide a list of candidate projects likely to require funding over the next 5-10 years. Some of these projects will already be underway and some may only be at an early inception or feasibility stage. Our database is designed to capture them all. </t>
    </r>
  </si>
  <si>
    <r>
      <rPr>
        <b/>
        <u/>
        <sz val="11"/>
        <rFont val="Calibri"/>
        <family val="2"/>
      </rPr>
      <t>Note</t>
    </r>
    <r>
      <rPr>
        <sz val="11"/>
        <rFont val="Calibri"/>
        <family val="2"/>
      </rPr>
      <t>:
(1)  Implementing Agency is the line ministry or other government agency or SOE responsible for the capital investment (budgeting).
(2)  Known infrastructure related investments likely to start in the next 10 years shuld be entered (given feasibility, appraisal, funding and design of these project can take many years). 
      Other investments should be forecast out as far is as practical (ideally 5 years)</t>
    </r>
  </si>
  <si>
    <t>(Note: shaded rows only accept valide entries from the dropdown validation list)</t>
  </si>
  <si>
    <t>ID</t>
  </si>
  <si>
    <t>FIELD</t>
  </si>
  <si>
    <t>FIELD DESCRIPTION</t>
  </si>
  <si>
    <t>LIST VALUES</t>
  </si>
  <si>
    <t>LIST DESCRIPTION</t>
  </si>
  <si>
    <t>Scroll Down ----&gt;</t>
  </si>
  <si>
    <t>Reference Number</t>
  </si>
  <si>
    <t>Any unique project reference that is used internally or within financial systems to reference ongoing or budgeted projects.</t>
  </si>
  <si>
    <t>(text)</t>
  </si>
  <si>
    <t>Where an existing unique system reference is not available leave blank</t>
  </si>
  <si>
    <t>Additional Funding Required?</t>
  </si>
  <si>
    <t>Flag unfunded projects/programs that may require funding outside of your normal budget allocation.</t>
  </si>
  <si>
    <t>Requires additional funding support (Special project, large development, etc)</t>
  </si>
  <si>
    <t>Project likely to be funded under normal budget allocation</t>
  </si>
  <si>
    <t>Sector</t>
  </si>
  <si>
    <t xml:space="preserve">The primary sector the investment is associated with. This is not always same as the main sector the department operates in. </t>
  </si>
  <si>
    <t xml:space="preserve">Transport - Land </t>
  </si>
  <si>
    <t xml:space="preserve">Transport - Air </t>
  </si>
  <si>
    <t>Transport - Maritime</t>
  </si>
  <si>
    <t>Utilities - Energy</t>
  </si>
  <si>
    <t>Utilities - Water and Sanitation</t>
  </si>
  <si>
    <t>Utilities - Telecom and ICT</t>
  </si>
  <si>
    <t>Utilities - Solid Waste and Reclamation</t>
  </si>
  <si>
    <t xml:space="preserve">Community - Education </t>
  </si>
  <si>
    <t>Community - Healthcare and Disability</t>
  </si>
  <si>
    <t>Community - Community and Cultural</t>
  </si>
  <si>
    <t>Community - Sports and Recreation</t>
  </si>
  <si>
    <t>Security and Commerce - Police and Justice</t>
  </si>
  <si>
    <t>Security and Commerce - Emergency Services</t>
  </si>
  <si>
    <t>Security and Commerce - Public Administration</t>
  </si>
  <si>
    <t>Environ</t>
  </si>
  <si>
    <t>Security and Commerce - Coastal and Environment</t>
  </si>
  <si>
    <t>Security and Commerce - Commerce and Industry</t>
  </si>
  <si>
    <t>Defines the 'primary' nature of the investment, whether it is to build, rehabilitate or improve existing infrastructure or purchase new equipment etc. When the project is associated with more than one type of investment then select the predominant.</t>
  </si>
  <si>
    <t>New Constrn.</t>
  </si>
  <si>
    <t>Build new capital construction</t>
  </si>
  <si>
    <t>Upgrade or improve existing capacity of expand extent</t>
  </si>
  <si>
    <t>Refurbish or replace existing (like with like)</t>
  </si>
  <si>
    <t>Studies and designs associated with infrastructure or capital works (e.g. feasibility study, monitoring).</t>
  </si>
  <si>
    <t>Capital purchase of plant/equipment/machinery</t>
  </si>
  <si>
    <t>Asset Class</t>
  </si>
  <si>
    <t>The predominant asset the project relates to</t>
  </si>
  <si>
    <t>(list)</t>
  </si>
  <si>
    <t>Choose from list of asset classes</t>
  </si>
  <si>
    <t>Budget Entity</t>
  </si>
  <si>
    <t>The entity who has budget responsibility</t>
  </si>
  <si>
    <t>Choose from list of ministries/agencies</t>
  </si>
  <si>
    <t>The department or unit responsible for project delivery</t>
  </si>
  <si>
    <t>Enter department name/acronym</t>
  </si>
  <si>
    <t>Programs cover many sites, can be recurrent, and generally relate to renewing existing infrastructure (e.g. road rehabilitation, town centre upgrade, bridge replacements, pipe renewals)</t>
  </si>
  <si>
    <t>Program budget line (see examples)</t>
  </si>
  <si>
    <t>Defined project (can be within a program)</t>
  </si>
  <si>
    <t>Brief program title</t>
  </si>
  <si>
    <t>(leave blank if project not part of program)</t>
  </si>
  <si>
    <t>Project Name</t>
  </si>
  <si>
    <t>Brief project title</t>
  </si>
  <si>
    <t>(leave blank if program header)</t>
  </si>
  <si>
    <t>Brief description which will help people understand the broad scope of the project/program.</t>
  </si>
  <si>
    <t>Keep brief (less than 3 lines of text)</t>
  </si>
  <si>
    <t>Status of Project</t>
  </si>
  <si>
    <t>The stage the project is at in the delivery cycle.</t>
  </si>
  <si>
    <t>Ongoing and multi-year, funded, in budget</t>
  </si>
  <si>
    <t>Yet to start, funding secured, in budget</t>
  </si>
  <si>
    <t>Unfunded, not in budget, submitted to MFEM, currently being evaluated</t>
  </si>
  <si>
    <t>Unfunded, not in budget, not yet submitted to MFEM or evaluated</t>
  </si>
  <si>
    <t>Best estimate of the total investment (If a recurrent program specify the 'annual' allocation and comment in Column#19)</t>
  </si>
  <si>
    <t>(numeric)</t>
  </si>
  <si>
    <t>Budget in funding currency (e.g. USD, NZD)</t>
  </si>
  <si>
    <t>Currency</t>
  </si>
  <si>
    <t>The currency of the estimate</t>
  </si>
  <si>
    <t>Don't convert to aud if estimate is in another currency</t>
  </si>
  <si>
    <t>Likely Funding From</t>
  </si>
  <si>
    <t>Actual or best estimate of the likely budget source(s) from which the project will be funded. If multiple sources place 'X' in the relevant columns. If donor is known specific in Column#16.</t>
  </si>
  <si>
    <t>Funding likely from agencies own revenue and capital budget</t>
  </si>
  <si>
    <t>Government</t>
  </si>
  <si>
    <t>Funding likely from government grant</t>
  </si>
  <si>
    <t>Donor</t>
  </si>
  <si>
    <t>Funding likely from donor (e.g. WBG, ADB, MFAT, DFAT, USAID, JICA etc)</t>
  </si>
  <si>
    <t>Private funding source (e.g. church, community, commercial entity)</t>
  </si>
  <si>
    <t>Secured funding from</t>
  </si>
  <si>
    <t>For 'Funded' projects where development partners providing funding please name the donor(s)</t>
  </si>
  <si>
    <t>If bi-lateral agreements name all partners. Use notes field to break out contribution if known</t>
  </si>
  <si>
    <t>Cost Estimate (AUD$,000)</t>
  </si>
  <si>
    <t>The cost estimate (Column#13) converted to $,000 AUD</t>
  </si>
  <si>
    <t>(formula)</t>
  </si>
  <si>
    <t>Calculated field - do not edit</t>
  </si>
  <si>
    <t>Estimated/Actual Start Year</t>
  </si>
  <si>
    <t>The calendar year the investment commenced (ongoing) or is expected to commence (budgeted-planned)</t>
  </si>
  <si>
    <t>(integer)</t>
  </si>
  <si>
    <t>(Calendar Year)</t>
  </si>
  <si>
    <t>Any notes on progress or of interest to add further context about the project, its status, or source of information.</t>
  </si>
  <si>
    <t>Name/initials of person who entered the row/record</t>
  </si>
  <si>
    <t>Identified in</t>
  </si>
  <si>
    <t>File name or description of where the project was identified (e.g. Asset management plan, corporate plan, capital projects spreadsheet).</t>
  </si>
  <si>
    <t>Include file reference if from a list</t>
  </si>
  <si>
    <t>Below are the list of codes used in this workbook - additional codes can be added in the clear cells</t>
  </si>
  <si>
    <t>Code</t>
  </si>
  <si>
    <t>2019 NIISP Status</t>
  </si>
  <si>
    <t>Completed</t>
  </si>
  <si>
    <t>Project complete</t>
  </si>
  <si>
    <t>Project started but not complete</t>
  </si>
  <si>
    <t>Actively seeking funding for next budget</t>
  </si>
  <si>
    <t>Unfunded</t>
  </si>
  <si>
    <t>Still in pipeline</t>
  </si>
  <si>
    <t>Discarded</t>
  </si>
  <si>
    <t>No longer a valid project</t>
  </si>
  <si>
    <t>Unknown</t>
  </si>
  <si>
    <t>Not aware of project as described</t>
  </si>
  <si>
    <t>Project type</t>
  </si>
  <si>
    <t>R</t>
  </si>
  <si>
    <t>Rehabilitation or repair infrastructure</t>
  </si>
  <si>
    <t>U</t>
  </si>
  <si>
    <t>Upgradeor improvement infrastructure</t>
  </si>
  <si>
    <t>N</t>
  </si>
  <si>
    <t>New infrastructure</t>
  </si>
  <si>
    <t>E</t>
  </si>
  <si>
    <t>Equipment procurement or replacement</t>
  </si>
  <si>
    <t>O</t>
  </si>
  <si>
    <t>Other</t>
  </si>
  <si>
    <t>DEPARTMENT</t>
  </si>
  <si>
    <t xml:space="preserve">Dept of Commerce, Industry and Environment </t>
  </si>
  <si>
    <t>CENPAC Teleco Provider</t>
  </si>
  <si>
    <t>Department of Civil Aviation</t>
  </si>
  <si>
    <t>Department of Climate Change &amp; National Resilience</t>
  </si>
  <si>
    <t>Department of Infrastructure Development</t>
  </si>
  <si>
    <t>DLS</t>
  </si>
  <si>
    <t>Department of Land and Survey Management</t>
  </si>
  <si>
    <t>Department of Education and Training</t>
  </si>
  <si>
    <t>DOF</t>
  </si>
  <si>
    <t xml:space="preserve">Department of Finance </t>
  </si>
  <si>
    <t>Department of Health</t>
  </si>
  <si>
    <t>Departmentof Justice</t>
  </si>
  <si>
    <t>Department of Media</t>
  </si>
  <si>
    <t>Department of Sport</t>
  </si>
  <si>
    <t>Department of Transport</t>
  </si>
  <si>
    <t>ICT Department</t>
  </si>
  <si>
    <t>MPS</t>
  </si>
  <si>
    <t>Ministry of Public Services</t>
  </si>
  <si>
    <t>NEC</t>
  </si>
  <si>
    <t>National Emergency Services</t>
  </si>
  <si>
    <t>Nauru Emergency Services</t>
  </si>
  <si>
    <t>Fisheries &amp; Marine Resources</t>
  </si>
  <si>
    <t xml:space="preserve">Nauru Maritime and Ports Authority </t>
  </si>
  <si>
    <t>Nauru Police Force</t>
  </si>
  <si>
    <t xml:space="preserve">Nauru Rehabilitation Corporation </t>
  </si>
  <si>
    <t>Nauru Utilities Corporation (Energy)</t>
  </si>
  <si>
    <t>Nauru Utilities Corporation (Water)</t>
  </si>
  <si>
    <t>Planning and Aid Division (DOF)</t>
  </si>
  <si>
    <t>Public Services Administration</t>
  </si>
  <si>
    <t>Nauru Vocational Training Centre (DOE)</t>
  </si>
  <si>
    <t>Vital Energy Incorporated</t>
  </si>
  <si>
    <t xml:space="preserve">Department of Environmental Management &amp; Agriculture </t>
  </si>
  <si>
    <t>SECTOR</t>
  </si>
  <si>
    <t>LAN</t>
  </si>
  <si>
    <t>AIR</t>
  </si>
  <si>
    <t>MAR</t>
  </si>
  <si>
    <t>ENE</t>
  </si>
  <si>
    <t>WAS</t>
  </si>
  <si>
    <t>SWA</t>
  </si>
  <si>
    <t>EDU</t>
  </si>
  <si>
    <t>HEA</t>
  </si>
  <si>
    <t>COM</t>
  </si>
  <si>
    <t>SPO</t>
  </si>
  <si>
    <t>JUS</t>
  </si>
  <si>
    <t>EMG</t>
  </si>
  <si>
    <t>PUB</t>
  </si>
  <si>
    <t>ENV</t>
  </si>
  <si>
    <t>IND</t>
  </si>
  <si>
    <t>PROJECT TYPE</t>
  </si>
  <si>
    <t>Routine or periodic maintenance</t>
  </si>
  <si>
    <t>Other project type</t>
  </si>
  <si>
    <t>ASSET TYPE</t>
  </si>
  <si>
    <t>Bridges</t>
  </si>
  <si>
    <t>Footpaths</t>
  </si>
  <si>
    <t>Navigation Aids</t>
  </si>
  <si>
    <t>Unsealed Roads</t>
  </si>
  <si>
    <t>STATUS</t>
  </si>
  <si>
    <t>LIKELY FUNDING SOURCE</t>
  </si>
  <si>
    <t>Gov. Grant</t>
  </si>
  <si>
    <t>CURRENCY</t>
  </si>
  <si>
    <t>NZD</t>
  </si>
  <si>
    <t>EUR</t>
  </si>
  <si>
    <t>JPY</t>
  </si>
  <si>
    <t>MCA Ref</t>
  </si>
  <si>
    <t>Proj No</t>
  </si>
  <si>
    <t>Project</t>
  </si>
  <si>
    <t>Est. (million)</t>
  </si>
  <si>
    <t>Higher Ground Initiative Program</t>
  </si>
  <si>
    <t xml:space="preserve">Micronesian Games 2026 - Stadium and Land </t>
  </si>
  <si>
    <t>Micronesian Games 2026 Program (Other)</t>
  </si>
  <si>
    <t>TVET Multi-Purpose Workshop</t>
  </si>
  <si>
    <t>Redevelopment of RON Hospital</t>
  </si>
  <si>
    <t>Buada LV Undergroung Cabling Replacement</t>
  </si>
  <si>
    <t>TVET Hospitality Workshop</t>
  </si>
  <si>
    <t>TVET Industrial Workshop</t>
  </si>
  <si>
    <t xml:space="preserve">3.3kV Switchgear Circuit Breaker upgrade </t>
  </si>
  <si>
    <t>Upgrade Power Transformers - RMN, RME and RMS</t>
  </si>
  <si>
    <t xml:space="preserve">Location 3.3kv Sub-Station </t>
  </si>
  <si>
    <t>Nauru Police Repairs and Upgrade of Police Buildings</t>
  </si>
  <si>
    <t xml:space="preserve">Redevelopment of Naoero Public Health Center </t>
  </si>
  <si>
    <t>Meneng RO Project</t>
  </si>
  <si>
    <t>Micronesian Games 2026 - Training, Competition &amp; Gym Equip.</t>
  </si>
  <si>
    <t xml:space="preserve">Establishment of Seawall Behind Central Police Station </t>
  </si>
  <si>
    <t>Tank Farm Assets Renewal</t>
  </si>
  <si>
    <t>Rehabilitation of Embassy Hill Road and Access roads</t>
  </si>
  <si>
    <t>Renal Dialysis Unit</t>
  </si>
  <si>
    <t>Coastal Protection Programme</t>
  </si>
  <si>
    <t>Backup Generator for the Nauru International Airport</t>
  </si>
  <si>
    <t>Resealing and Repair of Existing Roads</t>
  </si>
  <si>
    <t>Land Reclamation and Development</t>
  </si>
  <si>
    <t>Masterplan for Government Buildings</t>
  </si>
  <si>
    <t>Household Water Storage Tanks</t>
  </si>
  <si>
    <t>Upgrading of the Police Training Center</t>
  </si>
  <si>
    <t>Barrier Railing - Airport Ring Road</t>
  </si>
  <si>
    <t>Construction of Disability Rehabilitation Centre</t>
  </si>
  <si>
    <t>Smart House</t>
  </si>
  <si>
    <t>Refurbishment of Aquaculture Holding Facilities</t>
  </si>
  <si>
    <t>New 16 metre Cherry Picker</t>
  </si>
  <si>
    <t>New Travel/Boat Lift</t>
  </si>
  <si>
    <t>Repairs to High Value Equipment</t>
  </si>
  <si>
    <t>Sustainable power supply through renewable energy for Media Building</t>
  </si>
  <si>
    <t>Appendix F: Project Long and Short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</si>
</sst>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
    <numFmt numFmtId="167" formatCode="_-&quot;$&quot;* #,##0.00_-;\-&quot;$&quot;* #,##0.00_-;_-&quot;$&quot;* &quot;-&quot;??_-;_-@"/>
    <numFmt numFmtId="168" formatCode="_-&quot;$&quot;* #,##0.0_-;\-&quot;$&quot;* #,##0.0_-;_-&quot;$&quot;* &quot;-&quot;??_-;_-@"/>
    <numFmt numFmtId="169" formatCode="_-* #,##0_-;\-* #,##0_-;_-* &quot;-&quot;??_-;_-@_-"/>
    <numFmt numFmtId="170" formatCode="_-* #,##0.0_-;\-* #,##0.0_-;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6"/>
      <color theme="1"/>
      <name val="Calibri"/>
      <family val="2"/>
    </font>
    <font>
      <b/>
      <sz val="18"/>
      <color theme="1"/>
      <name val="Calibri"/>
      <family val="2"/>
    </font>
    <font>
      <sz val="11"/>
      <color theme="1"/>
      <name val="Calibri"/>
      <family val="2"/>
    </font>
    <font>
      <b/>
      <sz val="14"/>
      <color theme="1"/>
      <name val="Calibri"/>
      <family val="2"/>
    </font>
    <font>
      <sz val="14"/>
      <color theme="1"/>
      <name val="Calibri"/>
      <family val="2"/>
    </font>
    <font>
      <b/>
      <sz val="11"/>
      <color theme="1"/>
      <name val="Calibri"/>
      <family val="2"/>
    </font>
    <font>
      <vertAlign val="superscript"/>
      <sz val="11"/>
      <color theme="1"/>
      <name val="Calibri"/>
      <family val="2"/>
    </font>
    <font>
      <sz val="11"/>
      <name val="Calibri"/>
      <family val="2"/>
    </font>
    <font>
      <i/>
      <sz val="11"/>
      <color theme="1"/>
      <name val="Calibri"/>
      <family val="2"/>
    </font>
    <font>
      <b/>
      <sz val="11"/>
      <color theme="0"/>
      <name val="Calibri"/>
      <family val="2"/>
    </font>
    <font>
      <sz val="22"/>
      <color rgb="FFC00000"/>
      <name val="Calibri"/>
      <family val="2"/>
    </font>
    <font>
      <b/>
      <sz val="11"/>
      <color rgb="FFC00000"/>
      <name val="Calibri"/>
      <family val="2"/>
    </font>
    <font>
      <b/>
      <i/>
      <sz val="11"/>
      <color theme="1"/>
      <name val="Calibri"/>
      <family val="2"/>
    </font>
    <font>
      <b/>
      <sz val="9"/>
      <color theme="1"/>
      <name val="Arial"/>
      <family val="2"/>
    </font>
    <font>
      <sz val="9"/>
      <color theme="1"/>
      <name val="Arial"/>
      <family val="2"/>
    </font>
    <font>
      <b/>
      <sz val="9"/>
      <color theme="0"/>
      <name val="Arial"/>
      <family val="2"/>
    </font>
    <font>
      <i/>
      <sz val="9"/>
      <color theme="1"/>
      <name val="Arial"/>
      <family val="2"/>
    </font>
    <font>
      <sz val="9"/>
      <color rgb="FF2F5496"/>
      <name val="Arial"/>
      <family val="2"/>
    </font>
    <font>
      <b/>
      <sz val="9"/>
      <color rgb="FF2F5496"/>
      <name val="Arial"/>
      <family val="2"/>
    </font>
    <font>
      <b/>
      <sz val="11"/>
      <color theme="1"/>
      <name val="Arial"/>
      <family val="2"/>
    </font>
    <font>
      <sz val="11"/>
      <color rgb="FF000000"/>
      <name val="Calibri"/>
      <family val="2"/>
    </font>
    <font>
      <sz val="9"/>
      <color indexed="81"/>
      <name val="Tahoma"/>
      <family val="2"/>
    </font>
    <font>
      <sz val="8"/>
      <name val="Calibri"/>
      <family val="2"/>
      <scheme val="minor"/>
    </font>
    <font>
      <b/>
      <u/>
      <sz val="11"/>
      <name val="Calibri"/>
      <family val="2"/>
    </font>
    <font>
      <sz val="11"/>
      <name val="Calibri"/>
      <family val="2"/>
      <scheme val="minor"/>
    </font>
    <font>
      <b/>
      <sz val="11"/>
      <color rgb="FFFF0000"/>
      <name val="Calibri"/>
      <family val="2"/>
      <scheme val="minor"/>
    </font>
    <font>
      <sz val="9"/>
      <color rgb="FFFF0000"/>
      <name val="Arial"/>
      <family val="2"/>
    </font>
    <font>
      <sz val="10"/>
      <name val="Arial"/>
      <family val="2"/>
    </font>
    <font>
      <b/>
      <sz val="9"/>
      <name val="Arial"/>
      <family val="2"/>
    </font>
    <font>
      <sz val="9"/>
      <color rgb="FF000000"/>
      <name val="Arial"/>
      <family val="2"/>
    </font>
    <font>
      <sz val="11"/>
      <color rgb="FF000000"/>
      <name val="Calibri"/>
      <family val="2"/>
      <scheme val="minor"/>
    </font>
    <font>
      <b/>
      <sz val="9"/>
      <color rgb="FFFF0000"/>
      <name val="Arial"/>
      <family val="2"/>
    </font>
    <font>
      <sz val="14"/>
      <color theme="1"/>
      <name val="Calibri"/>
      <family val="2"/>
      <scheme val="minor"/>
    </font>
  </fonts>
  <fills count="31">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theme="0"/>
      </patternFill>
    </fill>
    <fill>
      <patternFill patternType="solid">
        <fgColor theme="1"/>
        <bgColor theme="1"/>
      </patternFill>
    </fill>
    <fill>
      <patternFill patternType="solid">
        <fgColor rgb="FFE7E6E6"/>
        <bgColor rgb="FFE7E6E6"/>
      </patternFill>
    </fill>
    <fill>
      <patternFill patternType="solid">
        <fgColor rgb="FFD0CECE"/>
        <bgColor rgb="FFD0CECE"/>
      </patternFill>
    </fill>
    <fill>
      <patternFill patternType="solid">
        <fgColor rgb="FFD8D8D8"/>
        <bgColor rgb="FFD8D8D8"/>
      </patternFill>
    </fill>
    <fill>
      <patternFill patternType="solid">
        <fgColor rgb="FFFBE4D5"/>
        <bgColor rgb="FFFBE4D5"/>
      </patternFill>
    </fill>
    <fill>
      <patternFill patternType="solid">
        <fgColor theme="5"/>
        <bgColor theme="5"/>
      </patternFill>
    </fill>
    <fill>
      <patternFill patternType="solid">
        <fgColor rgb="FF548135"/>
        <bgColor rgb="FF548135"/>
      </patternFill>
    </fill>
    <fill>
      <patternFill patternType="solid">
        <fgColor rgb="FFC5E0B3"/>
        <bgColor rgb="FFC5E0B3"/>
      </patternFill>
    </fill>
    <fill>
      <patternFill patternType="solid">
        <fgColor rgb="FFE2EFD9"/>
        <bgColor rgb="FFE2EFD9"/>
      </patternFill>
    </fill>
    <fill>
      <patternFill patternType="solid">
        <fgColor rgb="FFD9E2F3"/>
        <bgColor rgb="FFD9E2F3"/>
      </patternFill>
    </fill>
    <fill>
      <patternFill patternType="solid">
        <fgColor rgb="FFF2F2F2"/>
        <bgColor rgb="FFF2F2F2"/>
      </patternFill>
    </fill>
    <fill>
      <patternFill patternType="solid">
        <fgColor rgb="FFFFFF00"/>
        <bgColor rgb="FFF2F2F2"/>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bgColor indexed="64"/>
      </patternFill>
    </fill>
    <fill>
      <patternFill patternType="solid">
        <fgColor theme="6" tint="0.39997558519241921"/>
        <bgColor indexed="64"/>
      </patternFill>
    </fill>
    <fill>
      <patternFill patternType="solid">
        <fgColor theme="9"/>
        <bgColor rgb="FFF2F2F2"/>
      </patternFill>
    </fill>
    <fill>
      <patternFill patternType="solid">
        <fgColor theme="9"/>
        <bgColor rgb="FFFBE4D5"/>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4"/>
        <bgColor rgb="FFF2F2F2"/>
      </patternFill>
    </fill>
    <fill>
      <patternFill patternType="solid">
        <fgColor rgb="FFF79646"/>
        <bgColor rgb="FFF2F2F2"/>
      </patternFill>
    </fill>
  </fills>
  <borders count="14">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hair">
        <color rgb="FF000000"/>
      </top>
      <bottom/>
      <diagonal/>
    </border>
    <border>
      <left style="hair">
        <color rgb="FF000000"/>
      </left>
      <right style="hair">
        <color rgb="FF000000"/>
      </right>
      <top style="hair">
        <color rgb="FF000000"/>
      </top>
      <bottom style="hair">
        <color rgb="FF000000"/>
      </bottom>
      <diagonal/>
    </border>
    <border>
      <left/>
      <right/>
      <top/>
      <bottom style="hair">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rgb="FF000000"/>
      </left>
      <right style="hair">
        <color rgb="FF000000"/>
      </right>
      <top/>
      <bottom style="hair">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4">
    <xf numFmtId="0" fontId="0" fillId="0" borderId="0" xfId="0"/>
    <xf numFmtId="0" fontId="2" fillId="2" borderId="0" xfId="0" applyFont="1" applyFill="1"/>
    <xf numFmtId="0" fontId="3" fillId="0" borderId="0" xfId="0" applyFont="1"/>
    <xf numFmtId="0" fontId="2" fillId="3" borderId="0" xfId="0" applyFont="1" applyFill="1"/>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center"/>
    </xf>
    <xf numFmtId="0" fontId="7" fillId="0" borderId="1" xfId="0" applyFont="1" applyBorder="1" applyAlignment="1">
      <alignment horizontal="left"/>
    </xf>
    <xf numFmtId="0" fontId="8" fillId="0" borderId="1" xfId="0" applyFont="1" applyBorder="1"/>
    <xf numFmtId="0" fontId="12" fillId="0" borderId="0" xfId="0" applyFont="1" applyAlignment="1">
      <alignment horizontal="left"/>
    </xf>
    <xf numFmtId="0" fontId="13" fillId="5" borderId="1" xfId="0" applyFont="1" applyFill="1" applyBorder="1" applyAlignment="1">
      <alignment horizontal="center"/>
    </xf>
    <xf numFmtId="0" fontId="13" fillId="5" borderId="1" xfId="0" applyFont="1" applyFill="1" applyBorder="1"/>
    <xf numFmtId="0" fontId="14" fillId="0" borderId="0" xfId="0" applyFont="1" applyAlignment="1">
      <alignment horizontal="center" textRotation="180"/>
    </xf>
    <xf numFmtId="0" fontId="15" fillId="0" borderId="3" xfId="0" applyFont="1" applyBorder="1" applyAlignment="1">
      <alignment horizontal="center" vertical="top"/>
    </xf>
    <xf numFmtId="0" fontId="9" fillId="0" borderId="3" xfId="0" applyFont="1" applyBorder="1" applyAlignment="1">
      <alignment vertical="top" wrapText="1"/>
    </xf>
    <xf numFmtId="0" fontId="6" fillId="0" borderId="3" xfId="0" applyFont="1" applyBorder="1" applyAlignment="1">
      <alignment horizontal="left" vertical="top" wrapText="1"/>
    </xf>
    <xf numFmtId="0" fontId="12" fillId="0" borderId="3" xfId="0" applyFont="1" applyBorder="1" applyAlignment="1">
      <alignment vertical="top"/>
    </xf>
    <xf numFmtId="0" fontId="12" fillId="0" borderId="3" xfId="0" applyFont="1" applyBorder="1" applyAlignment="1">
      <alignment horizontal="left" vertical="top" wrapText="1"/>
    </xf>
    <xf numFmtId="0" fontId="6" fillId="6" borderId="3" xfId="0" applyFont="1" applyFill="1" applyBorder="1" applyAlignment="1">
      <alignment vertical="top"/>
    </xf>
    <xf numFmtId="0" fontId="6" fillId="0" borderId="3" xfId="0" applyFont="1" applyBorder="1" applyAlignment="1">
      <alignment vertical="top" wrapText="1"/>
    </xf>
    <xf numFmtId="0" fontId="6" fillId="0" borderId="3" xfId="0" applyFont="1" applyBorder="1" applyAlignment="1">
      <alignment vertical="top"/>
    </xf>
    <xf numFmtId="0" fontId="6" fillId="8" borderId="3" xfId="0" applyFont="1" applyFill="1" applyBorder="1" applyAlignment="1">
      <alignment vertical="top"/>
    </xf>
    <xf numFmtId="0" fontId="6" fillId="0" borderId="3" xfId="0" applyFont="1" applyBorder="1" applyAlignment="1">
      <alignment vertical="center"/>
    </xf>
    <xf numFmtId="0" fontId="15" fillId="7" borderId="3" xfId="0" applyFont="1" applyFill="1" applyBorder="1" applyAlignment="1">
      <alignment horizontal="center" vertical="top"/>
    </xf>
    <xf numFmtId="0" fontId="9" fillId="0" borderId="3" xfId="0" applyFont="1" applyBorder="1" applyAlignment="1">
      <alignment horizontal="left" vertical="top"/>
    </xf>
    <xf numFmtId="0" fontId="12" fillId="8" borderId="3" xfId="0" applyFont="1" applyFill="1" applyBorder="1" applyAlignment="1">
      <alignment vertical="top"/>
    </xf>
    <xf numFmtId="0" fontId="15" fillId="7" borderId="3" xfId="0" applyFont="1" applyFill="1" applyBorder="1" applyAlignment="1">
      <alignment horizontal="center"/>
    </xf>
    <xf numFmtId="0" fontId="6" fillId="0" borderId="3" xfId="0" applyFont="1" applyBorder="1"/>
    <xf numFmtId="0" fontId="9" fillId="0" borderId="3" xfId="0" applyFont="1" applyBorder="1" applyAlignment="1">
      <alignment vertical="top"/>
    </xf>
    <xf numFmtId="0" fontId="6" fillId="8" borderId="5" xfId="0" applyFont="1" applyFill="1" applyBorder="1" applyAlignment="1">
      <alignment vertical="top"/>
    </xf>
    <xf numFmtId="0" fontId="6" fillId="0" borderId="5" xfId="0" applyFont="1" applyBorder="1" applyAlignment="1">
      <alignment vertical="top"/>
    </xf>
    <xf numFmtId="0" fontId="12" fillId="0" borderId="3" xfId="0" applyFont="1" applyBorder="1" applyAlignment="1">
      <alignment vertical="top" wrapText="1"/>
    </xf>
    <xf numFmtId="0" fontId="6" fillId="8" borderId="3" xfId="0" applyFont="1" applyFill="1" applyBorder="1"/>
    <xf numFmtId="0" fontId="15" fillId="0" borderId="3" xfId="0" applyFont="1" applyBorder="1" applyAlignment="1">
      <alignment horizontal="center" vertical="top" wrapText="1"/>
    </xf>
    <xf numFmtId="0" fontId="9" fillId="0" borderId="3" xfId="0" applyFont="1" applyBorder="1" applyAlignment="1">
      <alignment horizontal="left" vertical="top" wrapText="1"/>
    </xf>
    <xf numFmtId="0" fontId="15" fillId="9" borderId="3" xfId="0" applyFont="1" applyFill="1" applyBorder="1" applyAlignment="1">
      <alignment horizontal="center" vertical="top" wrapText="1"/>
    </xf>
    <xf numFmtId="0" fontId="12" fillId="9" borderId="3" xfId="0" applyFont="1" applyFill="1" applyBorder="1" applyAlignment="1">
      <alignment vertical="top"/>
    </xf>
    <xf numFmtId="0" fontId="16" fillId="0" borderId="3" xfId="0" applyFont="1" applyBorder="1" applyAlignment="1">
      <alignment vertical="top" wrapText="1"/>
    </xf>
    <xf numFmtId="0" fontId="15" fillId="0" borderId="0" xfId="0" applyFont="1" applyAlignment="1">
      <alignment horizontal="left"/>
    </xf>
    <xf numFmtId="0" fontId="17" fillId="9" borderId="4" xfId="0" applyFont="1" applyFill="1" applyBorder="1" applyAlignment="1">
      <alignment horizontal="left" vertical="top" wrapText="1"/>
    </xf>
    <xf numFmtId="0" fontId="17" fillId="7" borderId="4" xfId="0" applyFont="1" applyFill="1" applyBorder="1" applyAlignment="1">
      <alignment horizontal="left" vertical="top" wrapText="1"/>
    </xf>
    <xf numFmtId="0" fontId="17" fillId="12" borderId="4" xfId="0" applyFont="1" applyFill="1" applyBorder="1" applyAlignment="1">
      <alignment horizontal="left" vertical="top" wrapText="1"/>
    </xf>
    <xf numFmtId="0" fontId="17" fillId="13" borderId="4" xfId="0" applyFont="1" applyFill="1" applyBorder="1" applyAlignment="1">
      <alignment horizontal="left" vertical="top" wrapText="1"/>
    </xf>
    <xf numFmtId="0" fontId="17" fillId="7" borderId="4" xfId="0" applyFont="1" applyFill="1" applyBorder="1" applyAlignment="1">
      <alignment horizontal="center" vertical="top" wrapText="1"/>
    </xf>
    <xf numFmtId="0" fontId="17" fillId="13" borderId="4" xfId="0" applyFont="1" applyFill="1" applyBorder="1" applyAlignment="1">
      <alignment horizontal="center" vertical="top" wrapText="1"/>
    </xf>
    <xf numFmtId="0" fontId="17" fillId="13" borderId="4" xfId="0" applyFont="1" applyFill="1" applyBorder="1" applyAlignment="1">
      <alignment horizontal="center" textRotation="90" wrapText="1"/>
    </xf>
    <xf numFmtId="0" fontId="17" fillId="12" borderId="4" xfId="0" applyFont="1" applyFill="1" applyBorder="1" applyAlignment="1">
      <alignment horizontal="center" vertical="top" wrapText="1"/>
    </xf>
    <xf numFmtId="0" fontId="19" fillId="5" borderId="4" xfId="0" applyFont="1" applyFill="1" applyBorder="1" applyAlignment="1">
      <alignment horizontal="center" vertical="top" wrapText="1"/>
    </xf>
    <xf numFmtId="0" fontId="17" fillId="14" borderId="4" xfId="0" applyFont="1" applyFill="1" applyBorder="1" applyAlignment="1">
      <alignment horizontal="left" vertical="top" wrapText="1"/>
    </xf>
    <xf numFmtId="0" fontId="17" fillId="14" borderId="3" xfId="0" applyFont="1" applyFill="1" applyBorder="1" applyAlignment="1">
      <alignment horizontal="left" vertical="top" wrapText="1"/>
    </xf>
    <xf numFmtId="0" fontId="6" fillId="0" borderId="0" xfId="0" applyFont="1" applyAlignment="1">
      <alignment vertical="top"/>
    </xf>
    <xf numFmtId="0" fontId="1" fillId="0" borderId="0" xfId="0" applyFont="1"/>
    <xf numFmtId="0" fontId="23" fillId="0" borderId="0" xfId="0" applyFont="1"/>
    <xf numFmtId="0" fontId="9" fillId="0" borderId="3" xfId="0" applyFont="1" applyBorder="1" applyAlignment="1">
      <alignment vertical="center"/>
    </xf>
    <xf numFmtId="49" fontId="18" fillId="0" borderId="8" xfId="0" applyNumberFormat="1" applyFont="1" applyBorder="1" applyAlignment="1">
      <alignment horizontal="left" vertical="top"/>
    </xf>
    <xf numFmtId="49" fontId="21" fillId="15" borderId="8" xfId="0" applyNumberFormat="1" applyFont="1" applyFill="1" applyBorder="1" applyAlignment="1">
      <alignment horizontal="center" vertical="top"/>
    </xf>
    <xf numFmtId="49" fontId="21" fillId="15" borderId="8" xfId="0" applyNumberFormat="1" applyFont="1" applyFill="1" applyBorder="1" applyAlignment="1">
      <alignment horizontal="left" vertical="top"/>
    </xf>
    <xf numFmtId="49" fontId="17" fillId="0" borderId="8" xfId="0" applyNumberFormat="1" applyFont="1" applyBorder="1" applyAlignment="1">
      <alignment horizontal="left" vertical="top"/>
    </xf>
    <xf numFmtId="166" fontId="18" fillId="0" borderId="8" xfId="0" applyNumberFormat="1" applyFont="1" applyBorder="1" applyAlignment="1">
      <alignment horizontal="center" vertical="top"/>
    </xf>
    <xf numFmtId="167" fontId="22" fillId="15" borderId="8" xfId="0" applyNumberFormat="1" applyFont="1" applyFill="1" applyBorder="1" applyAlignment="1">
      <alignment horizontal="center" vertical="top"/>
    </xf>
    <xf numFmtId="0" fontId="18" fillId="0" borderId="8" xfId="0" applyFont="1" applyBorder="1" applyAlignment="1">
      <alignment horizontal="left" vertical="top"/>
    </xf>
    <xf numFmtId="168" fontId="22" fillId="9" borderId="9" xfId="0" applyNumberFormat="1" applyFont="1" applyFill="1" applyBorder="1" applyAlignment="1">
      <alignment horizontal="left" vertical="top"/>
    </xf>
    <xf numFmtId="1" fontId="21" fillId="0" borderId="9" xfId="0" applyNumberFormat="1" applyFont="1" applyBorder="1" applyAlignment="1">
      <alignment horizontal="center" vertical="top"/>
    </xf>
    <xf numFmtId="49" fontId="18" fillId="0" borderId="8" xfId="0" applyNumberFormat="1" applyFont="1" applyBorder="1" applyAlignment="1">
      <alignment horizontal="center" vertical="top"/>
    </xf>
    <xf numFmtId="0" fontId="29" fillId="0" borderId="0" xfId="0" applyFont="1"/>
    <xf numFmtId="49" fontId="18" fillId="0" borderId="8" xfId="0" applyNumberFormat="1" applyFont="1" applyBorder="1" applyAlignment="1">
      <alignment horizontal="left" vertical="top" wrapText="1"/>
    </xf>
    <xf numFmtId="49" fontId="17" fillId="0" borderId="8" xfId="0" applyNumberFormat="1" applyFont="1" applyBorder="1" applyAlignment="1">
      <alignment horizontal="left" vertical="top" wrapText="1"/>
    </xf>
    <xf numFmtId="1" fontId="30" fillId="0" borderId="9" xfId="0" applyNumberFormat="1" applyFont="1" applyBorder="1" applyAlignment="1">
      <alignment horizontal="center" vertical="top"/>
    </xf>
    <xf numFmtId="49" fontId="17" fillId="0" borderId="8" xfId="0" applyNumberFormat="1" applyFont="1" applyBorder="1" applyAlignment="1">
      <alignment vertical="top"/>
    </xf>
    <xf numFmtId="49" fontId="20" fillId="0" borderId="8" xfId="0" applyNumberFormat="1" applyFont="1" applyBorder="1" applyAlignment="1">
      <alignment horizontal="left" vertical="top"/>
    </xf>
    <xf numFmtId="166" fontId="18" fillId="17" borderId="8" xfId="0" applyNumberFormat="1" applyFont="1" applyFill="1" applyBorder="1" applyAlignment="1">
      <alignment horizontal="center" vertical="top"/>
    </xf>
    <xf numFmtId="167" fontId="22" fillId="16" borderId="8" xfId="0" applyNumberFormat="1" applyFont="1" applyFill="1" applyBorder="1" applyAlignment="1">
      <alignment horizontal="center" vertical="top"/>
    </xf>
    <xf numFmtId="49" fontId="17" fillId="0" borderId="8" xfId="0" applyNumberFormat="1" applyFont="1" applyBorder="1" applyAlignment="1">
      <alignment vertical="top" wrapText="1"/>
    </xf>
    <xf numFmtId="49" fontId="18" fillId="0" borderId="8" xfId="0" applyNumberFormat="1" applyFont="1" applyBorder="1" applyAlignment="1">
      <alignment vertical="top"/>
    </xf>
    <xf numFmtId="49" fontId="18" fillId="19" borderId="8" xfId="0" applyNumberFormat="1" applyFont="1" applyFill="1" applyBorder="1" applyAlignment="1">
      <alignment horizontal="center" vertical="top"/>
    </xf>
    <xf numFmtId="49" fontId="17" fillId="0" borderId="8" xfId="0" quotePrefix="1" applyNumberFormat="1" applyFont="1" applyBorder="1" applyAlignment="1">
      <alignment horizontal="left" vertical="top"/>
    </xf>
    <xf numFmtId="0" fontId="0" fillId="0" borderId="0" xfId="0" applyAlignment="1">
      <alignment horizontal="left"/>
    </xf>
    <xf numFmtId="0" fontId="18" fillId="0" borderId="8" xfId="0" applyFont="1" applyBorder="1" applyAlignment="1">
      <alignment horizontal="left" vertical="center" wrapText="1"/>
    </xf>
    <xf numFmtId="0" fontId="18" fillId="0" borderId="8" xfId="0" applyFont="1" applyBorder="1" applyAlignment="1">
      <alignment vertical="top" wrapText="1"/>
    </xf>
    <xf numFmtId="0" fontId="0" fillId="0" borderId="0" xfId="0" pivotButton="1"/>
    <xf numFmtId="49" fontId="21" fillId="15" borderId="8" xfId="0" applyNumberFormat="1" applyFont="1" applyFill="1" applyBorder="1" applyAlignment="1">
      <alignment vertical="top"/>
    </xf>
    <xf numFmtId="0" fontId="15" fillId="17" borderId="0" xfId="0" applyFont="1" applyFill="1" applyAlignment="1">
      <alignment horizontal="left"/>
    </xf>
    <xf numFmtId="9" fontId="31" fillId="20" borderId="9" xfId="2" applyFont="1" applyFill="1" applyBorder="1" applyAlignment="1">
      <alignment horizontal="center" vertical="top"/>
    </xf>
    <xf numFmtId="49" fontId="17" fillId="0" borderId="8" xfId="0" quotePrefix="1" applyNumberFormat="1" applyFont="1" applyBorder="1" applyAlignment="1">
      <alignment vertical="top"/>
    </xf>
    <xf numFmtId="0" fontId="17" fillId="12" borderId="4" xfId="0" applyFont="1" applyFill="1" applyBorder="1" applyAlignment="1">
      <alignment vertical="top" wrapText="1"/>
    </xf>
    <xf numFmtId="0" fontId="18" fillId="0" borderId="9" xfId="0" applyFont="1" applyBorder="1" applyAlignment="1">
      <alignment horizontal="left" vertical="top"/>
    </xf>
    <xf numFmtId="1" fontId="21" fillId="0" borderId="8" xfId="0" applyNumberFormat="1" applyFont="1" applyBorder="1" applyAlignment="1">
      <alignment horizontal="center" vertical="top"/>
    </xf>
    <xf numFmtId="49" fontId="30" fillId="0" borderId="8" xfId="0" applyNumberFormat="1" applyFont="1" applyBorder="1" applyAlignment="1">
      <alignment horizontal="left" vertical="top" wrapText="1"/>
    </xf>
    <xf numFmtId="166" fontId="18" fillId="22" borderId="8" xfId="0" applyNumberFormat="1" applyFont="1" applyFill="1" applyBorder="1" applyAlignment="1">
      <alignment horizontal="center" vertical="top"/>
    </xf>
    <xf numFmtId="49" fontId="18" fillId="21" borderId="0" xfId="0" applyNumberFormat="1" applyFont="1" applyFill="1" applyAlignment="1">
      <alignment horizontal="left" vertical="top"/>
    </xf>
    <xf numFmtId="49" fontId="21" fillId="23" borderId="0" xfId="0" applyNumberFormat="1" applyFont="1" applyFill="1" applyAlignment="1">
      <alignment horizontal="center" vertical="top"/>
    </xf>
    <xf numFmtId="49" fontId="21" fillId="23" borderId="0" xfId="0" applyNumberFormat="1" applyFont="1" applyFill="1" applyAlignment="1">
      <alignment horizontal="left" vertical="top"/>
    </xf>
    <xf numFmtId="49" fontId="18" fillId="21" borderId="0" xfId="0" applyNumberFormat="1" applyFont="1" applyFill="1" applyAlignment="1">
      <alignment vertical="top"/>
    </xf>
    <xf numFmtId="49" fontId="17" fillId="21" borderId="0" xfId="0" applyNumberFormat="1" applyFont="1" applyFill="1" applyAlignment="1">
      <alignment horizontal="left" vertical="top"/>
    </xf>
    <xf numFmtId="49" fontId="17" fillId="21" borderId="0" xfId="0" applyNumberFormat="1" applyFont="1" applyFill="1" applyAlignment="1">
      <alignment vertical="top"/>
    </xf>
    <xf numFmtId="49" fontId="18" fillId="21" borderId="0" xfId="0" applyNumberFormat="1" applyFont="1" applyFill="1" applyAlignment="1">
      <alignment horizontal="left" vertical="top" wrapText="1"/>
    </xf>
    <xf numFmtId="166" fontId="18" fillId="21" borderId="0" xfId="0" applyNumberFormat="1" applyFont="1" applyFill="1" applyAlignment="1">
      <alignment horizontal="center" vertical="top"/>
    </xf>
    <xf numFmtId="167" fontId="22" fillId="23" borderId="0" xfId="0" applyNumberFormat="1" applyFont="1" applyFill="1" applyAlignment="1">
      <alignment horizontal="center" vertical="top"/>
    </xf>
    <xf numFmtId="0" fontId="18" fillId="21" borderId="0" xfId="0" applyFont="1" applyFill="1" applyAlignment="1">
      <alignment horizontal="left" vertical="top"/>
    </xf>
    <xf numFmtId="168" fontId="22" fillId="24" borderId="0" xfId="0" applyNumberFormat="1" applyFont="1" applyFill="1" applyAlignment="1">
      <alignment horizontal="left" vertical="top"/>
    </xf>
    <xf numFmtId="1" fontId="21" fillId="21" borderId="0" xfId="0" applyNumberFormat="1" applyFont="1" applyFill="1" applyAlignment="1">
      <alignment horizontal="center" vertical="top"/>
    </xf>
    <xf numFmtId="9" fontId="31" fillId="21" borderId="0" xfId="2" applyFont="1" applyFill="1" applyBorder="1" applyAlignment="1">
      <alignment horizontal="center" vertical="top"/>
    </xf>
    <xf numFmtId="49" fontId="18" fillId="21" borderId="0" xfId="0" applyNumberFormat="1" applyFont="1" applyFill="1" applyAlignment="1">
      <alignment horizontal="center" vertical="top"/>
    </xf>
    <xf numFmtId="166" fontId="18" fillId="18" borderId="8" xfId="0" applyNumberFormat="1" applyFont="1" applyFill="1" applyBorder="1" applyAlignment="1">
      <alignment horizontal="center" vertical="top"/>
    </xf>
    <xf numFmtId="0" fontId="19" fillId="11" borderId="4" xfId="0" applyFont="1" applyFill="1" applyBorder="1" applyAlignment="1">
      <alignment horizontal="center" vertical="top" wrapText="1"/>
    </xf>
    <xf numFmtId="49" fontId="17" fillId="25" borderId="8" xfId="0" applyNumberFormat="1" applyFont="1" applyFill="1" applyBorder="1" applyAlignment="1">
      <alignment vertical="top" wrapText="1"/>
    </xf>
    <xf numFmtId="49" fontId="17" fillId="25" borderId="8" xfId="0" applyNumberFormat="1" applyFont="1" applyFill="1" applyBorder="1" applyAlignment="1">
      <alignment vertical="top"/>
    </xf>
    <xf numFmtId="0" fontId="0" fillId="0" borderId="10" xfId="0" applyBorder="1" applyAlignment="1">
      <alignment horizontal="left"/>
    </xf>
    <xf numFmtId="0" fontId="2" fillId="0" borderId="11" xfId="0" applyFont="1" applyBorder="1"/>
    <xf numFmtId="2" fontId="0" fillId="0" borderId="0" xfId="0" applyNumberFormat="1"/>
    <xf numFmtId="49" fontId="30" fillId="0" borderId="8" xfId="0" applyNumberFormat="1" applyFont="1" applyBorder="1" applyAlignment="1">
      <alignment horizontal="center" vertical="top"/>
    </xf>
    <xf numFmtId="49" fontId="30" fillId="15" borderId="8" xfId="0" applyNumberFormat="1" applyFont="1" applyFill="1" applyBorder="1" applyAlignment="1">
      <alignment horizontal="center" vertical="top"/>
    </xf>
    <xf numFmtId="49" fontId="32" fillId="18" borderId="8" xfId="0" applyNumberFormat="1" applyFont="1" applyFill="1" applyBorder="1" applyAlignment="1">
      <alignment vertical="top"/>
    </xf>
    <xf numFmtId="49" fontId="17" fillId="25" borderId="8" xfId="0" applyNumberFormat="1" applyFont="1" applyFill="1" applyBorder="1" applyAlignment="1">
      <alignment horizontal="left" vertical="top"/>
    </xf>
    <xf numFmtId="0" fontId="0" fillId="0" borderId="0" xfId="0" applyAlignment="1">
      <alignment horizontal="center" vertical="top"/>
    </xf>
    <xf numFmtId="0" fontId="33" fillId="0" borderId="8" xfId="0" applyFont="1" applyBorder="1" applyAlignment="1">
      <alignment horizontal="center" vertical="top"/>
    </xf>
    <xf numFmtId="0" fontId="0" fillId="26" borderId="0" xfId="0" applyFill="1"/>
    <xf numFmtId="0" fontId="34" fillId="0" borderId="0" xfId="0" applyFont="1"/>
    <xf numFmtId="1" fontId="0" fillId="3" borderId="0" xfId="0" applyNumberFormat="1" applyFill="1"/>
    <xf numFmtId="1" fontId="0" fillId="0" borderId="0" xfId="0" applyNumberFormat="1"/>
    <xf numFmtId="16" fontId="34" fillId="0" borderId="0" xfId="0" quotePrefix="1" applyNumberFormat="1" applyFont="1"/>
    <xf numFmtId="49" fontId="18" fillId="0" borderId="0" xfId="0" applyNumberFormat="1" applyFont="1" applyAlignment="1">
      <alignment horizontal="left" vertical="top" wrapText="1"/>
    </xf>
    <xf numFmtId="169" fontId="0" fillId="0" borderId="0" xfId="3" applyNumberFormat="1" applyFont="1"/>
    <xf numFmtId="165" fontId="0" fillId="0" borderId="0" xfId="3" applyFont="1"/>
    <xf numFmtId="0" fontId="0" fillId="27" borderId="0" xfId="0" applyFill="1"/>
    <xf numFmtId="0" fontId="0" fillId="28" borderId="0" xfId="0" applyFill="1"/>
    <xf numFmtId="0" fontId="0" fillId="17" borderId="0" xfId="0" applyFill="1" applyAlignment="1">
      <alignment horizontal="center" vertical="top"/>
    </xf>
    <xf numFmtId="0" fontId="0" fillId="0" borderId="10" xfId="0" applyBorder="1"/>
    <xf numFmtId="170" fontId="0" fillId="0" borderId="0" xfId="3" applyNumberFormat="1" applyFont="1"/>
    <xf numFmtId="0" fontId="2" fillId="0" borderId="12" xfId="0" applyFont="1" applyBorder="1"/>
    <xf numFmtId="170" fontId="2" fillId="0" borderId="12" xfId="3" applyNumberFormat="1" applyFont="1" applyBorder="1"/>
    <xf numFmtId="170" fontId="0" fillId="3" borderId="0" xfId="3" applyNumberFormat="1" applyFont="1" applyFill="1"/>
    <xf numFmtId="0" fontId="18" fillId="0" borderId="13" xfId="0" quotePrefix="1" applyFont="1" applyBorder="1" applyAlignment="1">
      <alignment vertical="top"/>
    </xf>
    <xf numFmtId="49" fontId="17" fillId="0" borderId="13" xfId="0" applyNumberFormat="1" applyFont="1" applyBorder="1" applyAlignment="1">
      <alignment horizontal="left" vertical="top"/>
    </xf>
    <xf numFmtId="49" fontId="17" fillId="0" borderId="13" xfId="0" applyNumberFormat="1" applyFont="1" applyBorder="1" applyAlignment="1">
      <alignment vertical="top"/>
    </xf>
    <xf numFmtId="49" fontId="17" fillId="25" borderId="13" xfId="0" applyNumberFormat="1" applyFont="1" applyFill="1" applyBorder="1" applyAlignment="1">
      <alignment vertical="top"/>
    </xf>
    <xf numFmtId="0" fontId="17" fillId="0" borderId="8" xfId="0" quotePrefix="1" applyFont="1" applyBorder="1" applyAlignment="1">
      <alignment vertical="top"/>
    </xf>
    <xf numFmtId="0" fontId="35" fillId="0" borderId="13" xfId="0" quotePrefix="1" applyFont="1" applyBorder="1" applyAlignment="1">
      <alignment vertical="top"/>
    </xf>
    <xf numFmtId="0" fontId="35" fillId="0" borderId="8" xfId="0" quotePrefix="1" applyFont="1" applyBorder="1" applyAlignment="1">
      <alignment vertical="top"/>
    </xf>
    <xf numFmtId="0" fontId="15" fillId="0" borderId="0" xfId="0" applyFont="1"/>
    <xf numFmtId="0" fontId="24" fillId="0" borderId="0" xfId="0" applyFont="1"/>
    <xf numFmtId="0" fontId="21" fillId="30" borderId="0" xfId="0" applyFont="1" applyFill="1"/>
    <xf numFmtId="0" fontId="30" fillId="29" borderId="8" xfId="0" applyFont="1" applyFill="1" applyBorder="1" applyAlignment="1">
      <alignment horizontal="center" vertical="top"/>
    </xf>
    <xf numFmtId="0" fontId="21" fillId="15" borderId="13" xfId="0" applyFont="1" applyFill="1" applyBorder="1" applyAlignment="1">
      <alignment horizontal="center" vertical="top"/>
    </xf>
    <xf numFmtId="0" fontId="30" fillId="15" borderId="13" xfId="0" applyFont="1" applyFill="1" applyBorder="1" applyAlignment="1">
      <alignment horizontal="center" vertical="top"/>
    </xf>
    <xf numFmtId="0" fontId="30" fillId="0" borderId="13" xfId="0" applyFont="1" applyBorder="1" applyAlignment="1">
      <alignment horizontal="center" vertical="top"/>
    </xf>
    <xf numFmtId="0" fontId="17" fillId="10" borderId="7" xfId="0" applyFont="1" applyFill="1" applyBorder="1" applyAlignment="1">
      <alignment horizontal="center" vertical="top" wrapText="1"/>
    </xf>
    <xf numFmtId="0" fontId="11" fillId="0" borderId="7" xfId="0" applyFont="1" applyBorder="1"/>
    <xf numFmtId="0" fontId="15" fillId="8" borderId="4" xfId="0" applyFont="1" applyFill="1" applyBorder="1" applyAlignment="1">
      <alignment horizontal="center" vertical="top"/>
    </xf>
    <xf numFmtId="0" fontId="11" fillId="0" borderId="6" xfId="0" applyFont="1" applyBorder="1"/>
    <xf numFmtId="0" fontId="11" fillId="0" borderId="5" xfId="0" applyFont="1" applyBorder="1"/>
    <xf numFmtId="0" fontId="9" fillId="0" borderId="4" xfId="0" applyFont="1" applyBorder="1" applyAlignment="1">
      <alignment horizontal="left" vertical="top" wrapText="1"/>
    </xf>
    <xf numFmtId="0" fontId="11" fillId="0" borderId="4" xfId="0" applyFont="1" applyBorder="1" applyAlignment="1">
      <alignment horizontal="left" vertical="top" wrapText="1"/>
    </xf>
    <xf numFmtId="0" fontId="15" fillId="7" borderId="4" xfId="0" applyFont="1" applyFill="1" applyBorder="1" applyAlignment="1">
      <alignment horizontal="center" vertical="top"/>
    </xf>
    <xf numFmtId="0" fontId="6" fillId="0" borderId="4" xfId="0" applyFont="1" applyBorder="1" applyAlignment="1">
      <alignment horizontal="left" vertical="top" wrapText="1"/>
    </xf>
    <xf numFmtId="0" fontId="9" fillId="0" borderId="4" xfId="0" applyFont="1" applyBorder="1" applyAlignment="1">
      <alignment horizontal="left" vertical="top"/>
    </xf>
    <xf numFmtId="0" fontId="6" fillId="4" borderId="2" xfId="0" applyFont="1" applyFill="1" applyBorder="1" applyAlignment="1">
      <alignment horizontal="left" vertical="top" wrapText="1"/>
    </xf>
    <xf numFmtId="0" fontId="11" fillId="0" borderId="2" xfId="0" applyFont="1" applyBorder="1"/>
    <xf numFmtId="0" fontId="11" fillId="0" borderId="0" xfId="0" applyFont="1" applyAlignment="1">
      <alignment horizontal="left" vertical="top" wrapText="1"/>
    </xf>
    <xf numFmtId="0" fontId="28" fillId="0" borderId="0" xfId="0" applyFont="1"/>
    <xf numFmtId="0" fontId="15" fillId="6" borderId="4" xfId="0" applyFont="1" applyFill="1" applyBorder="1" applyAlignment="1">
      <alignment horizontal="center" vertical="top"/>
    </xf>
    <xf numFmtId="0" fontId="36" fillId="0" borderId="0" xfId="0" applyFont="1" applyAlignment="1">
      <alignment horizontal="center" vertical="top"/>
    </xf>
    <xf numFmtId="0" fontId="36" fillId="0" borderId="0" xfId="0" applyFont="1"/>
    <xf numFmtId="0" fontId="36" fillId="0" borderId="0" xfId="0" applyFont="1"/>
  </cellXfs>
  <cellStyles count="4">
    <cellStyle name="Comma" xfId="3" builtinId="3"/>
    <cellStyle name="Currency 2" xfId="1" xr:uid="{4F04123F-857E-4CE9-8C53-29B2192C0B55}"/>
    <cellStyle name="Normal" xfId="0" builtinId="0"/>
    <cellStyle name="Percent" xfId="2" builtinId="5"/>
  </cellStyles>
  <dxfs count="6">
    <dxf>
      <fill>
        <patternFill>
          <bgColor rgb="FFFFFF00"/>
        </patternFill>
      </fill>
    </dxf>
    <dxf>
      <fill>
        <patternFill>
          <bgColor theme="9" tint="0.599963377788628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[Appendix F. NIISP 2023 Project Database.xlsx]Analysis!PivotTable1</c:name>
    <c:fmtId val="0"/>
  </c:pivotSource>
  <c:chart>
    <c:autoTitleDeleted val="1"/>
    <c:pivotFmts>
      <c:pivotFmt>
        <c:idx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dLbl>
          <c:idx val="0"/>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2"/>
          </a:solidFill>
          <a:ln w="9525" cap="flat" cmpd="sng" algn="ctr">
            <a:solidFill>
              <a:schemeClr val="accent1">
                <a:shade val="95000"/>
              </a:schemeClr>
            </a:solidFill>
            <a:round/>
          </a:ln>
          <a:effectLst>
            <a:outerShdw blurRad="40000" dist="20000" dir="5400000" rotWithShape="0">
              <a:srgbClr val="000000">
                <a:alpha val="38000"/>
              </a:srgbClr>
            </a:outerShdw>
          </a:effectLst>
        </c:spPr>
        <c:dLbl>
          <c:idx val="0"/>
          <c:layout>
            <c:manualLayout>
              <c:x val="0.21430045917462928"/>
              <c:y val="0.10794438738635928"/>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2"/>
        <c:dLbl>
          <c:idx val="0"/>
          <c:layout>
            <c:manualLayout>
              <c:x val="-0.22471823375019312"/>
              <c:y val="9.1133173570694934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3"/>
        <c:dLbl>
          <c:idx val="0"/>
          <c:layout>
            <c:manualLayout>
              <c:x val="5.4101550214719893E-2"/>
              <c:y val="-0.1824444951627423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4"/>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5"/>
        <c:spPr>
          <a:solidFill>
            <a:schemeClr val="accent1">
              <a:lumMod val="75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dLbl>
          <c:idx val="0"/>
          <c:layout>
            <c:manualLayout>
              <c:x val="0.24341649518432226"/>
              <c:y val="-3.729088478426185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6"/>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
          <c:idx val="0"/>
          <c:layout>
            <c:manualLayout>
              <c:x val="-0.17794907116092137"/>
              <c:y val="0.1344242892535629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7"/>
        <c:spPr>
          <a:solidFill>
            <a:schemeClr val="accent3">
              <a:lumMod val="75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dLbl>
          <c:idx val="0"/>
          <c:layout>
            <c:manualLayout>
              <c:x val="-0.17631984716813207"/>
              <c:y val="-0.15311127873034569"/>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Lst>
        </c:dLbl>
      </c:pivotFmt>
      <c:pivotFmt>
        <c:idx val="8"/>
        <c:spPr>
          <a:solidFill>
            <a:schemeClr val="accent3">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pivotFmt>
    </c:pivotFmts>
    <c:plotArea>
      <c:layout>
        <c:manualLayout>
          <c:layoutTarget val="inner"/>
          <c:xMode val="edge"/>
          <c:yMode val="edge"/>
          <c:x val="0.1470165501661565"/>
          <c:y val="3.3929403684352537E-2"/>
          <c:w val="0.73321137612476206"/>
          <c:h val="0.82400624279441714"/>
        </c:manualLayout>
      </c:layout>
      <c:pieChart>
        <c:varyColors val="1"/>
        <c:ser>
          <c:idx val="0"/>
          <c:order val="0"/>
          <c:tx>
            <c:strRef>
              <c:f>Analysis!$B$1</c:f>
              <c:strCache>
                <c:ptCount val="1"/>
                <c:pt idx="0">
                  <c:v>Total</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885-4781-81B9-865C064668B3}"/>
              </c:ext>
            </c:extLst>
          </c:dPt>
          <c:dPt>
            <c:idx val="1"/>
            <c:bubble3D val="0"/>
            <c:spPr>
              <a:solidFill>
                <a:schemeClr val="accent3">
                  <a:lumMod val="40000"/>
                  <a:lumOff val="60000"/>
                </a:schemeClr>
              </a:soli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EB9-4D8C-83F5-AF5050DA950B}"/>
              </c:ext>
            </c:extLst>
          </c:dPt>
          <c:dPt>
            <c:idx val="2"/>
            <c:bubble3D val="0"/>
            <c:spPr>
              <a:solidFill>
                <a:schemeClr val="accent3">
                  <a:lumMod val="75000"/>
                </a:schemeClr>
              </a:soli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0885-4781-81B9-865C064668B3}"/>
              </c:ext>
            </c:extLst>
          </c:dPt>
          <c:dPt>
            <c:idx val="3"/>
            <c:bubble3D val="0"/>
            <c:explosion val="8"/>
            <c:spPr>
              <a:solidFill>
                <a:schemeClr val="accent1">
                  <a:lumMod val="75000"/>
                </a:schemeClr>
              </a:soli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2-0885-4781-81B9-865C064668B3}"/>
              </c:ext>
            </c:extLst>
          </c:dPt>
          <c:dLbls>
            <c:dLbl>
              <c:idx val="0"/>
              <c:layout>
                <c:manualLayout>
                  <c:x val="-0.17794907116092137"/>
                  <c:y val="0.1344242892535629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85-4781-81B9-865C064668B3}"/>
                </c:ext>
              </c:extLst>
            </c:dLbl>
            <c:dLbl>
              <c:idx val="2"/>
              <c:layout>
                <c:manualLayout>
                  <c:x val="-0.17631984716813207"/>
                  <c:y val="-0.15311127873034569"/>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885-4781-81B9-865C064668B3}"/>
                </c:ext>
              </c:extLst>
            </c:dLbl>
            <c:dLbl>
              <c:idx val="3"/>
              <c:layout>
                <c:manualLayout>
                  <c:x val="0.24341649518432226"/>
                  <c:y val="-3.729088478426185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85-4781-81B9-865C064668B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Analysis!$A$2:$A$6</c:f>
              <c:strCache>
                <c:ptCount val="4"/>
                <c:pt idx="0">
                  <c:v>Appraising</c:v>
                </c:pt>
                <c:pt idx="1">
                  <c:v>Budgeted</c:v>
                </c:pt>
                <c:pt idx="2">
                  <c:v>Ongoing</c:v>
                </c:pt>
                <c:pt idx="3">
                  <c:v>Planned</c:v>
                </c:pt>
              </c:strCache>
            </c:strRef>
          </c:cat>
          <c:val>
            <c:numRef>
              <c:f>Analysis!$B$2:$B$6</c:f>
              <c:numCache>
                <c:formatCode>General</c:formatCode>
                <c:ptCount val="4"/>
                <c:pt idx="0">
                  <c:v>28</c:v>
                </c:pt>
                <c:pt idx="1">
                  <c:v>7</c:v>
                </c:pt>
                <c:pt idx="2">
                  <c:v>26</c:v>
                </c:pt>
                <c:pt idx="3">
                  <c:v>84</c:v>
                </c:pt>
              </c:numCache>
            </c:numRef>
          </c:val>
          <c:extLst>
            <c:ext xmlns:c16="http://schemas.microsoft.com/office/drawing/2014/chart" uri="{C3380CC4-5D6E-409C-BE32-E72D297353CC}">
              <c16:uniqueId val="{00000000-0885-4781-81B9-865C064668B3}"/>
            </c:ext>
          </c:extLst>
        </c:ser>
        <c:dLbls>
          <c:showLegendKey val="0"/>
          <c:showVal val="0"/>
          <c:showCatName val="0"/>
          <c:showSerName val="0"/>
          <c:showPercent val="1"/>
          <c:showBubbleSize val="0"/>
          <c:showLeaderLines val="1"/>
        </c:dLbls>
        <c:firstSliceAng val="0"/>
      </c:pieChart>
      <c:spPr>
        <a:noFill/>
        <a:ln>
          <a:noFill/>
        </a:ln>
        <a:effectLst/>
      </c:spPr>
    </c:plotArea>
    <c:legend>
      <c:legendPos val="t"/>
      <c:layout>
        <c:manualLayout>
          <c:xMode val="edge"/>
          <c:yMode val="edge"/>
          <c:x val="1.2670419437311167E-2"/>
          <c:y val="0.86465188228283063"/>
          <c:w val="0.98513857474079236"/>
          <c:h val="0.12642772008571393"/>
        </c:manualLayout>
      </c:layout>
      <c:overlay val="1"/>
      <c:spPr>
        <a:noFill/>
        <a:ln>
          <a:noFill/>
        </a:ln>
        <a:effectLst/>
      </c:spPr>
      <c:txPr>
        <a:bodyPr rot="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8102934974854"/>
          <c:y val="2.7127912505943888E-2"/>
          <c:w val="0.82581273563826085"/>
          <c:h val="0.8570811851086374"/>
        </c:manualLayout>
      </c:layout>
      <c:scatterChart>
        <c:scatterStyle val="lineMarker"/>
        <c:varyColors val="0"/>
        <c:ser>
          <c:idx val="0"/>
          <c:order val="0"/>
          <c:tx>
            <c:strRef>
              <c:f>Shortlist!$N$1</c:f>
              <c:strCache>
                <c:ptCount val="1"/>
                <c:pt idx="0">
                  <c:v>Total score</c:v>
                </c:pt>
              </c:strCache>
            </c:strRef>
          </c:tx>
          <c:spPr>
            <a:ln w="28575" cap="rnd">
              <a:noFill/>
              <a:round/>
            </a:ln>
            <a:effectLst/>
          </c:spPr>
          <c:marker>
            <c:symbol val="circle"/>
            <c:size val="5"/>
            <c:spPr>
              <a:solidFill>
                <a:schemeClr val="tx1">
                  <a:lumMod val="50000"/>
                  <a:lumOff val="50000"/>
                </a:schemeClr>
              </a:solidFill>
              <a:ln w="6350">
                <a:solidFill>
                  <a:schemeClr val="tx1"/>
                </a:solidFill>
              </a:ln>
              <a:effectLst/>
            </c:spPr>
          </c:marker>
          <c:dLbls>
            <c:dLbl>
              <c:idx val="0"/>
              <c:tx>
                <c:rich>
                  <a:bodyPr/>
                  <a:lstStyle/>
                  <a:p>
                    <a:fld id="{5ADA65ED-666E-4DDC-863D-F6D7A259058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DCC-4B17-BA38-DAE3A29E071F}"/>
                </c:ext>
              </c:extLst>
            </c:dLbl>
            <c:dLbl>
              <c:idx val="1"/>
              <c:layout>
                <c:manualLayout>
                  <c:x val="-3.8315912264289986E-2"/>
                  <c:y val="2.4750356633380863E-2"/>
                </c:manualLayout>
              </c:layout>
              <c:tx>
                <c:rich>
                  <a:bodyPr/>
                  <a:lstStyle/>
                  <a:p>
                    <a:fld id="{D43977F6-D346-4A81-A6D8-A9257088778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DCC-4B17-BA38-DAE3A29E071F}"/>
                </c:ext>
              </c:extLst>
            </c:dLbl>
            <c:dLbl>
              <c:idx val="2"/>
              <c:tx>
                <c:rich>
                  <a:bodyPr/>
                  <a:lstStyle/>
                  <a:p>
                    <a:fld id="{53F55057-ACAC-4625-9818-0DFD38DC5C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DCC-4B17-BA38-DAE3A29E071F}"/>
                </c:ext>
              </c:extLst>
            </c:dLbl>
            <c:dLbl>
              <c:idx val="3"/>
              <c:tx>
                <c:rich>
                  <a:bodyPr/>
                  <a:lstStyle/>
                  <a:p>
                    <a:fld id="{B8D327F0-937A-4D3F-A15C-DCF5FBF545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DCC-4B17-BA38-DAE3A29E071F}"/>
                </c:ext>
              </c:extLst>
            </c:dLbl>
            <c:dLbl>
              <c:idx val="4"/>
              <c:tx>
                <c:rich>
                  <a:bodyPr/>
                  <a:lstStyle/>
                  <a:p>
                    <a:fld id="{566D9F8E-8277-406B-8317-41C64A1A00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DCC-4B17-BA38-DAE3A29E071F}"/>
                </c:ext>
              </c:extLst>
            </c:dLbl>
            <c:dLbl>
              <c:idx val="5"/>
              <c:tx>
                <c:rich>
                  <a:bodyPr/>
                  <a:lstStyle/>
                  <a:p>
                    <a:fld id="{312A9483-4AD8-4741-BD82-E064ED469E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DCC-4B17-BA38-DAE3A29E071F}"/>
                </c:ext>
              </c:extLst>
            </c:dLbl>
            <c:dLbl>
              <c:idx val="6"/>
              <c:tx>
                <c:rich>
                  <a:bodyPr/>
                  <a:lstStyle/>
                  <a:p>
                    <a:fld id="{7FC7DACA-59C4-462C-8989-23E38BE8890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DCC-4B17-BA38-DAE3A29E071F}"/>
                </c:ext>
              </c:extLst>
            </c:dLbl>
            <c:dLbl>
              <c:idx val="7"/>
              <c:tx>
                <c:rich>
                  <a:bodyPr/>
                  <a:lstStyle/>
                  <a:p>
                    <a:fld id="{941C3D51-25B6-4D44-8728-892FEF44C6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DCC-4B17-BA38-DAE3A29E071F}"/>
                </c:ext>
              </c:extLst>
            </c:dLbl>
            <c:dLbl>
              <c:idx val="8"/>
              <c:tx>
                <c:rich>
                  <a:bodyPr/>
                  <a:lstStyle/>
                  <a:p>
                    <a:fld id="{ECD294F1-6AAA-46C9-95E8-FCC71E0101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DCC-4B17-BA38-DAE3A29E071F}"/>
                </c:ext>
              </c:extLst>
            </c:dLbl>
            <c:dLbl>
              <c:idx val="9"/>
              <c:tx>
                <c:rich>
                  <a:bodyPr/>
                  <a:lstStyle/>
                  <a:p>
                    <a:fld id="{685E5FDB-3E24-4FC6-A747-94D973C61D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DCC-4B17-BA38-DAE3A29E071F}"/>
                </c:ext>
              </c:extLst>
            </c:dLbl>
            <c:dLbl>
              <c:idx val="10"/>
              <c:layout>
                <c:manualLayout>
                  <c:x val="-4.0314655731389024E-2"/>
                  <c:y val="2.2372800760817869E-2"/>
                </c:manualLayout>
              </c:layout>
              <c:tx>
                <c:rich>
                  <a:bodyPr/>
                  <a:lstStyle/>
                  <a:p>
                    <a:fld id="{2966DFE6-7C8D-4583-8235-0E3958EEDD2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DCC-4B17-BA38-DAE3A29E071F}"/>
                </c:ext>
              </c:extLst>
            </c:dLbl>
            <c:dLbl>
              <c:idx val="11"/>
              <c:tx>
                <c:rich>
                  <a:bodyPr/>
                  <a:lstStyle/>
                  <a:p>
                    <a:fld id="{44255D30-DAF0-457F-B987-BF5A89C1F7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DCC-4B17-BA38-DAE3A29E071F}"/>
                </c:ext>
              </c:extLst>
            </c:dLbl>
            <c:dLbl>
              <c:idx val="12"/>
              <c:tx>
                <c:rich>
                  <a:bodyPr/>
                  <a:lstStyle/>
                  <a:p>
                    <a:fld id="{0934B945-EC6F-4DA2-8CB6-35A915E0DA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DCC-4B17-BA38-DAE3A29E071F}"/>
                </c:ext>
              </c:extLst>
            </c:dLbl>
            <c:dLbl>
              <c:idx val="13"/>
              <c:layout>
                <c:manualLayout>
                  <c:x val="-3.794622341356426E-2"/>
                  <c:y val="-3.4688540180694248E-2"/>
                </c:manualLayout>
              </c:layout>
              <c:tx>
                <c:rich>
                  <a:bodyPr/>
                  <a:lstStyle/>
                  <a:p>
                    <a:fld id="{48B2BBCB-9EA1-4DC9-995B-B7ABDC4055C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DCC-4B17-BA38-DAE3A29E071F}"/>
                </c:ext>
              </c:extLst>
            </c:dLbl>
            <c:dLbl>
              <c:idx val="14"/>
              <c:layout>
                <c:manualLayout>
                  <c:x val="-6.9926118887150002E-2"/>
                  <c:y val="-2.5178316690442227E-2"/>
                </c:manualLayout>
              </c:layout>
              <c:tx>
                <c:rich>
                  <a:bodyPr/>
                  <a:lstStyle/>
                  <a:p>
                    <a:fld id="{6C50D90A-5F7B-475D-80DD-5F8FE460F2E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DCC-4B17-BA38-DAE3A29E071F}"/>
                </c:ext>
              </c:extLst>
            </c:dLbl>
            <c:dLbl>
              <c:idx val="15"/>
              <c:layout>
                <c:manualLayout>
                  <c:x val="-1.1962558341275846E-2"/>
                  <c:y val="-1.8045649072753165E-2"/>
                </c:manualLayout>
              </c:layout>
              <c:tx>
                <c:rich>
                  <a:bodyPr/>
                  <a:lstStyle/>
                  <a:p>
                    <a:fld id="{0F1C9BAD-8FE9-42AB-88E2-4733A37044E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DCC-4B17-BA38-DAE3A29E071F}"/>
                </c:ext>
              </c:extLst>
            </c:dLbl>
            <c:dLbl>
              <c:idx val="16"/>
              <c:layout>
                <c:manualLayout>
                  <c:x val="-3.9944966880663367E-2"/>
                  <c:y val="1.999524488825483E-2"/>
                </c:manualLayout>
              </c:layout>
              <c:tx>
                <c:rich>
                  <a:bodyPr/>
                  <a:lstStyle/>
                  <a:p>
                    <a:fld id="{BC4E2B22-33B1-4ED5-9F19-8C3C863E48F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DCC-4B17-BA38-DAE3A29E071F}"/>
                </c:ext>
              </c:extLst>
            </c:dLbl>
            <c:dLbl>
              <c:idx val="17"/>
              <c:tx>
                <c:rich>
                  <a:bodyPr/>
                  <a:lstStyle/>
                  <a:p>
                    <a:fld id="{E3809B69-E349-468E-AFEA-28B4C19788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DCC-4B17-BA38-DAE3A29E071F}"/>
                </c:ext>
              </c:extLst>
            </c:dLbl>
            <c:dLbl>
              <c:idx val="18"/>
              <c:layout>
                <c:manualLayout>
                  <c:x val="-4.9938684216158949E-2"/>
                  <c:y val="-2.042320494531626E-2"/>
                </c:manualLayout>
              </c:layout>
              <c:tx>
                <c:rich>
                  <a:bodyPr/>
                  <a:lstStyle/>
                  <a:p>
                    <a:fld id="{8F67DD66-8159-4E9A-BE85-B7C2B8EDAC6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DCC-4B17-BA38-DAE3A29E071F}"/>
                </c:ext>
              </c:extLst>
            </c:dLbl>
            <c:dLbl>
              <c:idx val="19"/>
              <c:layout>
                <c:manualLayout>
                  <c:x val="-1.4330990659100609E-2"/>
                  <c:y val="-2.042320494531626E-2"/>
                </c:manualLayout>
              </c:layout>
              <c:tx>
                <c:rich>
                  <a:bodyPr/>
                  <a:lstStyle/>
                  <a:p>
                    <a:fld id="{2464D711-31AF-47B6-B780-2B9249FFBB6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4DCC-4B17-BA38-DAE3A29E071F}"/>
                </c:ext>
              </c:extLst>
            </c:dLbl>
            <c:dLbl>
              <c:idx val="20"/>
              <c:layout>
                <c:manualLayout>
                  <c:x val="-5.5929878413444725E-2"/>
                  <c:y val="-2.2800760817879264E-2"/>
                </c:manualLayout>
              </c:layout>
              <c:tx>
                <c:rich>
                  <a:bodyPr/>
                  <a:lstStyle/>
                  <a:p>
                    <a:fld id="{7CBBB9AF-F26C-43EE-BD3C-D3D860F1A23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4DCC-4B17-BA38-DAE3A29E071F}"/>
                </c:ext>
              </c:extLst>
            </c:dLbl>
            <c:dLbl>
              <c:idx val="21"/>
              <c:layout>
                <c:manualLayout>
                  <c:x val="-4.0304740704741208E-2"/>
                  <c:y val="-2.2800760817879219E-2"/>
                </c:manualLayout>
              </c:layout>
              <c:tx>
                <c:rich>
                  <a:bodyPr/>
                  <a:lstStyle/>
                  <a:p>
                    <a:fld id="{E8780C5B-0933-4776-AB01-946AC244F63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4DCC-4B17-BA38-DAE3A29E071F}"/>
                </c:ext>
              </c:extLst>
            </c:dLbl>
            <c:dLbl>
              <c:idx val="22"/>
              <c:layout>
                <c:manualLayout>
                  <c:x val="-6.1931145018753568E-2"/>
                  <c:y val="-2.2800760817879306E-2"/>
                </c:manualLayout>
              </c:layout>
              <c:tx>
                <c:rich>
                  <a:bodyPr/>
                  <a:lstStyle/>
                  <a:p>
                    <a:fld id="{AB5FF285-74B9-4DFB-88A5-17F3EBC905E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4DCC-4B17-BA38-DAE3A29E071F}"/>
                </c:ext>
              </c:extLst>
            </c:dLbl>
            <c:dLbl>
              <c:idx val="23"/>
              <c:layout>
                <c:manualLayout>
                  <c:x val="-1.9957532209672283E-2"/>
                  <c:y val="-2.7555872563005231E-2"/>
                </c:manualLayout>
              </c:layout>
              <c:tx>
                <c:rich>
                  <a:bodyPr/>
                  <a:lstStyle/>
                  <a:p>
                    <a:fld id="{4F6C3BDE-38C4-4936-AE23-88D7A19EBBF2}"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4DCC-4B17-BA38-DAE3A29E071F}"/>
                </c:ext>
              </c:extLst>
            </c:dLbl>
            <c:dLbl>
              <c:idx val="24"/>
              <c:layout>
                <c:manualLayout>
                  <c:x val="-2.39550191438705E-2"/>
                  <c:y val="1.761768901569187E-2"/>
                </c:manualLayout>
              </c:layout>
              <c:tx>
                <c:rich>
                  <a:bodyPr/>
                  <a:lstStyle/>
                  <a:p>
                    <a:fld id="{0C11BD51-A109-4F18-AFDF-A26C6F271CD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4DCC-4B17-BA38-DAE3A29E071F}"/>
                </c:ext>
              </c:extLst>
            </c:dLbl>
            <c:dLbl>
              <c:idx val="25"/>
              <c:layout>
                <c:manualLayout>
                  <c:x val="-2.195627567677139E-2"/>
                  <c:y val="-2.2800760817879306E-2"/>
                </c:manualLayout>
              </c:layout>
              <c:tx>
                <c:rich>
                  <a:bodyPr/>
                  <a:lstStyle/>
                  <a:p>
                    <a:fld id="{ADA12662-C305-4575-A91A-84BBBE06E12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4DCC-4B17-BA38-DAE3A29E071F}"/>
                </c:ext>
              </c:extLst>
            </c:dLbl>
            <c:dLbl>
              <c:idx val="26"/>
              <c:layout>
                <c:manualLayout>
                  <c:x val="-1.9688410057803764E-3"/>
                  <c:y val="1.761768901569187E-2"/>
                </c:manualLayout>
              </c:layout>
              <c:tx>
                <c:rich>
                  <a:bodyPr/>
                  <a:lstStyle/>
                  <a:p>
                    <a:fld id="{E9E08374-9D62-4517-94B4-1C2439728E8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4DCC-4B17-BA38-DAE3A29E071F}"/>
                </c:ext>
              </c:extLst>
            </c:dLbl>
            <c:dLbl>
              <c:idx val="27"/>
              <c:layout>
                <c:manualLayout>
                  <c:x val="-3.9944966880663367E-2"/>
                  <c:y val="-5.3708987161198291E-2"/>
                </c:manualLayout>
              </c:layout>
              <c:tx>
                <c:rich>
                  <a:bodyPr/>
                  <a:lstStyle/>
                  <a:p>
                    <a:fld id="{2F411383-6C01-4AE9-99F8-8B45A1ECAA6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4DCC-4B17-BA38-DAE3A29E071F}"/>
                </c:ext>
              </c:extLst>
            </c:dLbl>
            <c:dLbl>
              <c:idx val="28"/>
              <c:tx>
                <c:rich>
                  <a:bodyPr/>
                  <a:lstStyle/>
                  <a:p>
                    <a:fld id="{6A124FD4-23A8-42CD-AE3A-2107BFE23D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DCC-4B17-BA38-DAE3A29E071F}"/>
                </c:ext>
              </c:extLst>
            </c:dLbl>
            <c:dLbl>
              <c:idx val="29"/>
              <c:tx>
                <c:rich>
                  <a:bodyPr/>
                  <a:lstStyle/>
                  <a:p>
                    <a:fld id="{F0D92959-E613-4AE5-A16A-002D89FA2FE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DCC-4B17-BA38-DAE3A29E071F}"/>
                </c:ext>
              </c:extLst>
            </c:dLbl>
            <c:dLbl>
              <c:idx val="30"/>
              <c:layout>
                <c:manualLayout>
                  <c:x val="-4.1404049611645719E-2"/>
                  <c:y val="1.9995244888254788E-2"/>
                </c:manualLayout>
              </c:layout>
              <c:tx>
                <c:rich>
                  <a:bodyPr/>
                  <a:lstStyle/>
                  <a:p>
                    <a:fld id="{1C83556F-A28E-40E8-B03E-43DEA7C0D92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4DCC-4B17-BA38-DAE3A29E071F}"/>
                </c:ext>
              </c:extLst>
            </c:dLbl>
            <c:dLbl>
              <c:idx val="31"/>
              <c:layout>
                <c:manualLayout>
                  <c:x val="-4.1758787231711988E-2"/>
                  <c:y val="-2.2800760817879306E-2"/>
                </c:manualLayout>
              </c:layout>
              <c:tx>
                <c:rich>
                  <a:bodyPr/>
                  <a:lstStyle/>
                  <a:p>
                    <a:fld id="{3EC48E8D-5137-4B46-AAA3-3B2FB7971F47}"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4DCC-4B17-BA38-DAE3A29E071F}"/>
                </c:ext>
              </c:extLst>
            </c:dLbl>
            <c:dLbl>
              <c:idx val="32"/>
              <c:layout>
                <c:manualLayout>
                  <c:x val="-4.3937417610850016E-2"/>
                  <c:y val="-2.5178316690442314E-2"/>
                </c:manualLayout>
              </c:layout>
              <c:tx>
                <c:rich>
                  <a:bodyPr/>
                  <a:lstStyle/>
                  <a:p>
                    <a:fld id="{23400BDF-57D1-4A7E-A781-D1225FF2BDE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4DCC-4B17-BA38-DAE3A29E071F}"/>
                </c:ext>
              </c:extLst>
            </c:dLbl>
            <c:dLbl>
              <c:idx val="33"/>
              <c:tx>
                <c:rich>
                  <a:bodyPr/>
                  <a:lstStyle/>
                  <a:p>
                    <a:fld id="{FBF1A6FC-AB0F-4C8F-9DBE-F310186334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4DCC-4B17-BA38-DAE3A29E071F}"/>
                </c:ext>
              </c:extLst>
            </c:dLbl>
            <c:dLbl>
              <c:idx val="34"/>
              <c:layout>
                <c:manualLayout>
                  <c:x val="-4.3937417610850016E-2"/>
                  <c:y val="2.2372800760817792E-2"/>
                </c:manualLayout>
              </c:layout>
              <c:tx>
                <c:rich>
                  <a:bodyPr/>
                  <a:lstStyle/>
                  <a:p>
                    <a:fld id="{3E5E2039-4F88-4C6D-B9B0-7BC668F4602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4DCC-4B17-BA38-DAE3A29E071F}"/>
                </c:ext>
              </c:extLst>
            </c:dLbl>
            <c:dLbl>
              <c:idx val="35"/>
              <c:layout>
                <c:manualLayout>
                  <c:x val="-4.4302227638939429E-2"/>
                  <c:y val="-2.7555872563005231E-2"/>
                </c:manualLayout>
              </c:layout>
              <c:tx>
                <c:rich>
                  <a:bodyPr/>
                  <a:lstStyle/>
                  <a:p>
                    <a:fld id="{D14156F6-E556-44E3-BB80-6FBFCA9EE23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4DCC-4B17-BA38-DAE3A29E071F}"/>
                </c:ext>
              </c:extLst>
            </c:dLbl>
            <c:dLbl>
              <c:idx val="36"/>
              <c:tx>
                <c:rich>
                  <a:bodyPr/>
                  <a:lstStyle/>
                  <a:p>
                    <a:fld id="{45978A73-D023-401E-9127-EDE43E3487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DCC-4B17-BA38-DAE3A29E071F}"/>
                </c:ext>
              </c:extLst>
            </c:dLbl>
            <c:dLbl>
              <c:idx val="37"/>
              <c:layout>
                <c:manualLayout>
                  <c:x val="-3.1225409160099703E-2"/>
                  <c:y val="-2.2800760817879219E-2"/>
                </c:manualLayout>
              </c:layout>
              <c:tx>
                <c:rich>
                  <a:bodyPr/>
                  <a:lstStyle/>
                  <a:p>
                    <a:fld id="{923B6D16-E13C-4376-B81E-FDAC4D14C5C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4DCC-4B17-BA38-DAE3A29E071F}"/>
                </c:ext>
              </c:extLst>
            </c:dLbl>
            <c:dLbl>
              <c:idx val="38"/>
              <c:layout>
                <c:manualLayout>
                  <c:x val="-3.7941187209552675E-2"/>
                  <c:y val="2.2372800760817792E-2"/>
                </c:manualLayout>
              </c:layout>
              <c:tx>
                <c:rich>
                  <a:bodyPr/>
                  <a:lstStyle/>
                  <a:p>
                    <a:fld id="{40EA18C5-3454-4BC8-8CCD-A5EBE8FAEC4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4DCC-4B17-BA38-DAE3A29E071F}"/>
                </c:ext>
              </c:extLst>
            </c:dLbl>
            <c:dLbl>
              <c:idx val="39"/>
              <c:tx>
                <c:rich>
                  <a:bodyPr/>
                  <a:lstStyle/>
                  <a:p>
                    <a:fld id="{6E27D2D8-DAD8-4439-83E7-0B7359895B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4DCC-4B17-BA38-DAE3A29E071F}"/>
                </c:ext>
              </c:extLst>
            </c:dLbl>
            <c:dLbl>
              <c:idx val="40"/>
              <c:tx>
                <c:rich>
                  <a:bodyPr/>
                  <a:lstStyle/>
                  <a:p>
                    <a:fld id="{ABBB3D39-36AA-43F5-8214-B291CC9966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4DCC-4B17-BA38-DAE3A29E071F}"/>
                </c:ext>
              </c:extLst>
            </c:dLbl>
            <c:dLbl>
              <c:idx val="41"/>
              <c:tx>
                <c:rich>
                  <a:bodyPr/>
                  <a:lstStyle/>
                  <a:p>
                    <a:fld id="{2BEF3322-4E90-4BA9-B886-3E56AD0165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4DCC-4B17-BA38-DAE3A29E071F}"/>
                </c:ext>
              </c:extLst>
            </c:dLbl>
            <c:dLbl>
              <c:idx val="42"/>
              <c:tx>
                <c:rich>
                  <a:bodyPr/>
                  <a:lstStyle/>
                  <a:p>
                    <a:fld id="{B5191CF8-4A9E-49F7-9686-39BBD201AA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4DCC-4B17-BA38-DAE3A29E071F}"/>
                </c:ext>
              </c:extLst>
            </c:dLbl>
            <c:dLbl>
              <c:idx val="43"/>
              <c:tx>
                <c:rich>
                  <a:bodyPr/>
                  <a:lstStyle/>
                  <a:p>
                    <a:fld id="{BAA6EE31-34FB-4A56-9C0B-542793AD350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4DCC-4B17-BA38-DAE3A29E071F}"/>
                </c:ext>
              </c:extLst>
            </c:dLbl>
            <c:dLbl>
              <c:idx val="44"/>
              <c:tx>
                <c:rich>
                  <a:bodyPr/>
                  <a:lstStyle/>
                  <a:p>
                    <a:fld id="{1418AC65-6334-4CE2-A0AD-E129D8DA57E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4DCC-4B17-BA38-DAE3A29E071F}"/>
                </c:ext>
              </c:extLst>
            </c:dLbl>
            <c:dLbl>
              <c:idx val="45"/>
              <c:layout>
                <c:manualLayout>
                  <c:x val="-4.1758787231711968E-2"/>
                  <c:y val="2.2372800760817879E-2"/>
                </c:manualLayout>
              </c:layout>
              <c:tx>
                <c:rich>
                  <a:bodyPr/>
                  <a:lstStyle/>
                  <a:p>
                    <a:fld id="{604D8E8A-1326-4DFD-BBD4-2777344AF2BA}"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4DCC-4B17-BA38-DAE3A29E071F}"/>
                </c:ext>
              </c:extLst>
            </c:dLbl>
            <c:dLbl>
              <c:idx val="46"/>
              <c:tx>
                <c:rich>
                  <a:bodyPr/>
                  <a:lstStyle/>
                  <a:p>
                    <a:fld id="{E1D46B99-3D0A-4736-A082-1F7B5F7274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4DCC-4B17-BA38-DAE3A29E071F}"/>
                </c:ext>
              </c:extLst>
            </c:dLbl>
            <c:dLbl>
              <c:idx val="47"/>
              <c:tx>
                <c:rich>
                  <a:bodyPr/>
                  <a:lstStyle/>
                  <a:p>
                    <a:fld id="{3D8ACE8A-F6E5-4C75-BCB4-D971AD4998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4DCC-4B17-BA38-DAE3A29E071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Shortlist!$M$2:$M$49</c:f>
              <c:numCache>
                <c:formatCode>_-* #,##0.0_-;\-* #,##0.0_-;_-* "-"??_-;_-@_-</c:formatCode>
                <c:ptCount val="48"/>
                <c:pt idx="0">
                  <c:v>14500</c:v>
                </c:pt>
                <c:pt idx="1">
                  <c:v>8000</c:v>
                </c:pt>
                <c:pt idx="2">
                  <c:v>6500</c:v>
                </c:pt>
                <c:pt idx="3">
                  <c:v>5000</c:v>
                </c:pt>
                <c:pt idx="4">
                  <c:v>93000</c:v>
                </c:pt>
                <c:pt idx="5">
                  <c:v>20000</c:v>
                </c:pt>
                <c:pt idx="6">
                  <c:v>53000</c:v>
                </c:pt>
                <c:pt idx="7">
                  <c:v>1500</c:v>
                </c:pt>
                <c:pt idx="8">
                  <c:v>750</c:v>
                </c:pt>
                <c:pt idx="9">
                  <c:v>4100</c:v>
                </c:pt>
                <c:pt idx="10">
                  <c:v>1000</c:v>
                </c:pt>
                <c:pt idx="11">
                  <c:v>3000</c:v>
                </c:pt>
                <c:pt idx="12">
                  <c:v>3000</c:v>
                </c:pt>
                <c:pt idx="13">
                  <c:v>1200</c:v>
                </c:pt>
                <c:pt idx="14">
                  <c:v>1102</c:v>
                </c:pt>
                <c:pt idx="15">
                  <c:v>1396</c:v>
                </c:pt>
                <c:pt idx="16">
                  <c:v>1500</c:v>
                </c:pt>
                <c:pt idx="17">
                  <c:v>500</c:v>
                </c:pt>
                <c:pt idx="18">
                  <c:v>400</c:v>
                </c:pt>
                <c:pt idx="19">
                  <c:v>2500</c:v>
                </c:pt>
                <c:pt idx="20">
                  <c:v>2000</c:v>
                </c:pt>
                <c:pt idx="21">
                  <c:v>2000</c:v>
                </c:pt>
                <c:pt idx="22">
                  <c:v>2000</c:v>
                </c:pt>
                <c:pt idx="23">
                  <c:v>396</c:v>
                </c:pt>
                <c:pt idx="24">
                  <c:v>492</c:v>
                </c:pt>
                <c:pt idx="25">
                  <c:v>2316</c:v>
                </c:pt>
                <c:pt idx="26">
                  <c:v>2484</c:v>
                </c:pt>
                <c:pt idx="27">
                  <c:v>324.5</c:v>
                </c:pt>
                <c:pt idx="28">
                  <c:v>220</c:v>
                </c:pt>
                <c:pt idx="29">
                  <c:v>770</c:v>
                </c:pt>
                <c:pt idx="30">
                  <c:v>2000</c:v>
                </c:pt>
                <c:pt idx="31">
                  <c:v>350</c:v>
                </c:pt>
                <c:pt idx="32">
                  <c:v>250</c:v>
                </c:pt>
                <c:pt idx="33">
                  <c:v>750</c:v>
                </c:pt>
                <c:pt idx="34">
                  <c:v>250</c:v>
                </c:pt>
                <c:pt idx="35">
                  <c:v>400</c:v>
                </c:pt>
                <c:pt idx="36">
                  <c:v>900</c:v>
                </c:pt>
                <c:pt idx="37">
                  <c:v>500</c:v>
                </c:pt>
                <c:pt idx="38">
                  <c:v>529</c:v>
                </c:pt>
                <c:pt idx="39">
                  <c:v>2000</c:v>
                </c:pt>
                <c:pt idx="40">
                  <c:v>1000</c:v>
                </c:pt>
                <c:pt idx="41">
                  <c:v>250</c:v>
                </c:pt>
                <c:pt idx="42">
                  <c:v>4500</c:v>
                </c:pt>
                <c:pt idx="43">
                  <c:v>1300</c:v>
                </c:pt>
                <c:pt idx="44">
                  <c:v>60156.25</c:v>
                </c:pt>
                <c:pt idx="45">
                  <c:v>37400</c:v>
                </c:pt>
                <c:pt idx="46">
                  <c:v>28000</c:v>
                </c:pt>
                <c:pt idx="47">
                  <c:v>14000</c:v>
                </c:pt>
              </c:numCache>
            </c:numRef>
          </c:xVal>
          <c:yVal>
            <c:numRef>
              <c:f>Shortlist!$N$2:$N$49</c:f>
              <c:numCache>
                <c:formatCode>General</c:formatCode>
                <c:ptCount val="48"/>
                <c:pt idx="0">
                  <c:v>86</c:v>
                </c:pt>
                <c:pt idx="1">
                  <c:v>86</c:v>
                </c:pt>
                <c:pt idx="2">
                  <c:v>86</c:v>
                </c:pt>
                <c:pt idx="3">
                  <c:v>81</c:v>
                </c:pt>
                <c:pt idx="4">
                  <c:v>75</c:v>
                </c:pt>
                <c:pt idx="5">
                  <c:v>70</c:v>
                </c:pt>
                <c:pt idx="6">
                  <c:v>65</c:v>
                </c:pt>
                <c:pt idx="7">
                  <c:v>86</c:v>
                </c:pt>
                <c:pt idx="8">
                  <c:v>86</c:v>
                </c:pt>
                <c:pt idx="9">
                  <c:v>86</c:v>
                </c:pt>
                <c:pt idx="10">
                  <c:v>86</c:v>
                </c:pt>
                <c:pt idx="11">
                  <c:v>69</c:v>
                </c:pt>
                <c:pt idx="12">
                  <c:v>69</c:v>
                </c:pt>
                <c:pt idx="13">
                  <c:v>69</c:v>
                </c:pt>
                <c:pt idx="14">
                  <c:v>68</c:v>
                </c:pt>
                <c:pt idx="15">
                  <c:v>68</c:v>
                </c:pt>
                <c:pt idx="16">
                  <c:v>67</c:v>
                </c:pt>
                <c:pt idx="17">
                  <c:v>65</c:v>
                </c:pt>
                <c:pt idx="18">
                  <c:v>64</c:v>
                </c:pt>
                <c:pt idx="19">
                  <c:v>64</c:v>
                </c:pt>
                <c:pt idx="20">
                  <c:v>62</c:v>
                </c:pt>
                <c:pt idx="21">
                  <c:v>59</c:v>
                </c:pt>
                <c:pt idx="22">
                  <c:v>56</c:v>
                </c:pt>
                <c:pt idx="23">
                  <c:v>56</c:v>
                </c:pt>
                <c:pt idx="24">
                  <c:v>56</c:v>
                </c:pt>
                <c:pt idx="25">
                  <c:v>56</c:v>
                </c:pt>
                <c:pt idx="26">
                  <c:v>56</c:v>
                </c:pt>
                <c:pt idx="27">
                  <c:v>56</c:v>
                </c:pt>
                <c:pt idx="28">
                  <c:v>56</c:v>
                </c:pt>
                <c:pt idx="29">
                  <c:v>56</c:v>
                </c:pt>
                <c:pt idx="30">
                  <c:v>53</c:v>
                </c:pt>
                <c:pt idx="31">
                  <c:v>53</c:v>
                </c:pt>
                <c:pt idx="32">
                  <c:v>51</c:v>
                </c:pt>
                <c:pt idx="33">
                  <c:v>51</c:v>
                </c:pt>
                <c:pt idx="34">
                  <c:v>51</c:v>
                </c:pt>
                <c:pt idx="35">
                  <c:v>49</c:v>
                </c:pt>
                <c:pt idx="36">
                  <c:v>48</c:v>
                </c:pt>
                <c:pt idx="37">
                  <c:v>48</c:v>
                </c:pt>
                <c:pt idx="38">
                  <c:v>47</c:v>
                </c:pt>
                <c:pt idx="39">
                  <c:v>45</c:v>
                </c:pt>
                <c:pt idx="40">
                  <c:v>44</c:v>
                </c:pt>
                <c:pt idx="41">
                  <c:v>43</c:v>
                </c:pt>
                <c:pt idx="42">
                  <c:v>42</c:v>
                </c:pt>
                <c:pt idx="43">
                  <c:v>34</c:v>
                </c:pt>
                <c:pt idx="44">
                  <c:v>56</c:v>
                </c:pt>
                <c:pt idx="45">
                  <c:v>56</c:v>
                </c:pt>
                <c:pt idx="46">
                  <c:v>56</c:v>
                </c:pt>
                <c:pt idx="47">
                  <c:v>51</c:v>
                </c:pt>
              </c:numCache>
            </c:numRef>
          </c:yVal>
          <c:smooth val="0"/>
          <c:extLst>
            <c:ext xmlns:c15="http://schemas.microsoft.com/office/drawing/2012/chart" uri="{02D57815-91ED-43cb-92C2-25804820EDAC}">
              <c15:datalabelsRange>
                <c15:f>Shortlist!$B$2:$B$49</c15:f>
                <c15:dlblRangeCache>
                  <c:ptCount val="48"/>
                  <c:pt idx="0">
                    <c:v>SPO-12</c:v>
                  </c:pt>
                  <c:pt idx="1">
                    <c:v>SPO-14</c:v>
                  </c:pt>
                  <c:pt idx="2">
                    <c:v>SPO-20</c:v>
                  </c:pt>
                  <c:pt idx="3">
                    <c:v>EDU-25</c:v>
                  </c:pt>
                  <c:pt idx="4">
                    <c:v>HEA-19</c:v>
                  </c:pt>
                  <c:pt idx="5">
                    <c:v>AIR-11</c:v>
                  </c:pt>
                  <c:pt idx="6">
                    <c:v>HEA-18</c:v>
                  </c:pt>
                  <c:pt idx="7">
                    <c:v>SPO-15</c:v>
                  </c:pt>
                  <c:pt idx="8">
                    <c:v>SPO-16</c:v>
                  </c:pt>
                  <c:pt idx="9">
                    <c:v>SPO-17</c:v>
                  </c:pt>
                  <c:pt idx="10">
                    <c:v>SPO-18</c:v>
                  </c:pt>
                  <c:pt idx="11">
                    <c:v>EDU-21</c:v>
                  </c:pt>
                  <c:pt idx="12">
                    <c:v>EDU-24</c:v>
                  </c:pt>
                  <c:pt idx="13">
                    <c:v>ENE-14</c:v>
                  </c:pt>
                  <c:pt idx="14">
                    <c:v>ENE-19</c:v>
                  </c:pt>
                  <c:pt idx="15">
                    <c:v>ENE-20</c:v>
                  </c:pt>
                  <c:pt idx="16">
                    <c:v>ENE-18</c:v>
                  </c:pt>
                  <c:pt idx="17">
                    <c:v>JUS-12</c:v>
                  </c:pt>
                  <c:pt idx="18">
                    <c:v>ENV-23</c:v>
                  </c:pt>
                  <c:pt idx="19">
                    <c:v>SPO-19</c:v>
                  </c:pt>
                  <c:pt idx="20">
                    <c:v>LAN-15</c:v>
                  </c:pt>
                  <c:pt idx="21">
                    <c:v>HEA-14</c:v>
                  </c:pt>
                  <c:pt idx="22">
                    <c:v>ENV-25</c:v>
                  </c:pt>
                  <c:pt idx="23">
                    <c:v>ENV-13</c:v>
                  </c:pt>
                  <c:pt idx="24">
                    <c:v>ENV-14</c:v>
                  </c:pt>
                  <c:pt idx="25">
                    <c:v>ENV-15</c:v>
                  </c:pt>
                  <c:pt idx="26">
                    <c:v>ENV-16</c:v>
                  </c:pt>
                  <c:pt idx="27">
                    <c:v>ENV-17</c:v>
                  </c:pt>
                  <c:pt idx="28">
                    <c:v>ENV-19</c:v>
                  </c:pt>
                  <c:pt idx="29">
                    <c:v>ENV-27</c:v>
                  </c:pt>
                  <c:pt idx="30">
                    <c:v>EMG-11</c:v>
                  </c:pt>
                  <c:pt idx="31">
                    <c:v>WAS-13</c:v>
                  </c:pt>
                  <c:pt idx="32">
                    <c:v>LAN-16</c:v>
                  </c:pt>
                  <c:pt idx="33">
                    <c:v>LAN-17</c:v>
                  </c:pt>
                  <c:pt idx="34">
                    <c:v>LAN-18</c:v>
                  </c:pt>
                  <c:pt idx="35">
                    <c:v>PUB-17</c:v>
                  </c:pt>
                  <c:pt idx="36">
                    <c:v>ENE-13</c:v>
                  </c:pt>
                  <c:pt idx="37">
                    <c:v>JUS-13</c:v>
                  </c:pt>
                  <c:pt idx="38">
                    <c:v>LAN-14</c:v>
                  </c:pt>
                  <c:pt idx="39">
                    <c:v>LAN-30</c:v>
                  </c:pt>
                  <c:pt idx="40">
                    <c:v>PUB-13</c:v>
                  </c:pt>
                  <c:pt idx="41">
                    <c:v>ENE-23</c:v>
                  </c:pt>
                  <c:pt idx="42">
                    <c:v>MAR-12</c:v>
                  </c:pt>
                  <c:pt idx="43">
                    <c:v>PUB-11</c:v>
                  </c:pt>
                  <c:pt idx="44">
                    <c:v>WAS-16</c:v>
                  </c:pt>
                  <c:pt idx="45">
                    <c:v>WAS-19</c:v>
                  </c:pt>
                  <c:pt idx="46">
                    <c:v>WAS-20</c:v>
                  </c:pt>
                  <c:pt idx="47">
                    <c:v>LAN-13</c:v>
                  </c:pt>
                </c15:dlblRangeCache>
              </c15:datalabelsRange>
            </c:ext>
            <c:ext xmlns:c16="http://schemas.microsoft.com/office/drawing/2014/chart" uri="{C3380CC4-5D6E-409C-BE32-E72D297353CC}">
              <c16:uniqueId val="{00000000-4DCC-4B17-BA38-DAE3A29E071F}"/>
            </c:ext>
          </c:extLst>
        </c:ser>
        <c:dLbls>
          <c:showLegendKey val="0"/>
          <c:showVal val="0"/>
          <c:showCatName val="0"/>
          <c:showSerName val="0"/>
          <c:showPercent val="0"/>
          <c:showBubbleSize val="0"/>
        </c:dLbls>
        <c:axId val="115954991"/>
        <c:axId val="115955951"/>
      </c:scatterChart>
      <c:valAx>
        <c:axId val="115954991"/>
        <c:scaling>
          <c:logBase val="5"/>
          <c:orientation val="minMax"/>
          <c:max val="1000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sz="1200">
                    <a:solidFill>
                      <a:schemeClr val="tx1"/>
                    </a:solidFill>
                  </a:rPr>
                  <a:t>Project Cost Estimate (A$,000)</a:t>
                </a:r>
              </a:p>
            </c:rich>
          </c:tx>
          <c:layout>
            <c:manualLayout>
              <c:xMode val="edge"/>
              <c:yMode val="edge"/>
              <c:x val="0.38126821377543635"/>
              <c:y val="0.948525915359010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_-* #,##0.0_-;\-* #,##0.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115955951"/>
        <c:crosses val="autoZero"/>
        <c:crossBetween val="midCat"/>
      </c:valAx>
      <c:valAx>
        <c:axId val="115955951"/>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sz="1200" b="0">
                    <a:solidFill>
                      <a:schemeClr val="tx1"/>
                    </a:solidFill>
                  </a:rPr>
                  <a:t>MCA Impact/Benefit</a:t>
                </a:r>
                <a:r>
                  <a:rPr lang="en-US" sz="1200" b="0" baseline="0">
                    <a:solidFill>
                      <a:schemeClr val="tx1"/>
                    </a:solidFill>
                  </a:rPr>
                  <a:t> Score</a:t>
                </a:r>
                <a:endParaRPr lang="en-US" sz="1200" b="0">
                  <a:solidFill>
                    <a:schemeClr val="tx1"/>
                  </a:solidFill>
                </a:endParaRPr>
              </a:p>
            </c:rich>
          </c:tx>
          <c:layout>
            <c:manualLayout>
              <c:xMode val="edge"/>
              <c:yMode val="edge"/>
              <c:x val="1.3988808952837729E-2"/>
              <c:y val="0.3228880002695811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1159549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259080</xdr:colOff>
      <xdr:row>7</xdr:row>
      <xdr:rowOff>144780</xdr:rowOff>
    </xdr:from>
    <xdr:to>
      <xdr:col>4</xdr:col>
      <xdr:colOff>502920</xdr:colOff>
      <xdr:row>25</xdr:row>
      <xdr:rowOff>114300</xdr:rowOff>
    </xdr:to>
    <xdr:graphicFrame macro="">
      <xdr:nvGraphicFramePr>
        <xdr:cNvPr id="2" name="Chart 1">
          <a:extLst>
            <a:ext uri="{FF2B5EF4-FFF2-40B4-BE49-F238E27FC236}">
              <a16:creationId xmlns:a16="http://schemas.microsoft.com/office/drawing/2014/main" id="{59DF76A7-7BAF-89B1-DD73-1DF5FAEE4E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2667000</xdr:colOff>
      <xdr:row>52</xdr:row>
      <xdr:rowOff>152400</xdr:rowOff>
    </xdr:from>
    <xdr:to>
      <xdr:col>9</xdr:col>
      <xdr:colOff>952500</xdr:colOff>
      <xdr:row>82</xdr:row>
      <xdr:rowOff>7620</xdr:rowOff>
    </xdr:to>
    <xdr:graphicFrame macro="">
      <xdr:nvGraphicFramePr>
        <xdr:cNvPr id="2" name="Chart 1">
          <a:extLst>
            <a:ext uri="{FF2B5EF4-FFF2-40B4-BE49-F238E27FC236}">
              <a16:creationId xmlns:a16="http://schemas.microsoft.com/office/drawing/2014/main" id="{0F57847C-B701-51C0-7D23-64E9A2943D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851647</xdr:colOff>
      <xdr:row>52</xdr:row>
      <xdr:rowOff>62752</xdr:rowOff>
    </xdr:from>
    <xdr:to>
      <xdr:col>17</xdr:col>
      <xdr:colOff>376352</xdr:colOff>
      <xdr:row>81</xdr:row>
      <xdr:rowOff>100140</xdr:rowOff>
    </xdr:to>
    <xdr:pic>
      <xdr:nvPicPr>
        <xdr:cNvPr id="4" name="Picture 3">
          <a:extLst>
            <a:ext uri="{FF2B5EF4-FFF2-40B4-BE49-F238E27FC236}">
              <a16:creationId xmlns:a16="http://schemas.microsoft.com/office/drawing/2014/main" id="{1E24F24F-CBB7-A685-C43A-ADF550EB88E3}"/>
            </a:ext>
          </a:extLst>
        </xdr:cNvPr>
        <xdr:cNvPicPr>
          <a:picLocks noChangeAspect="1"/>
        </xdr:cNvPicPr>
      </xdr:nvPicPr>
      <xdr:blipFill>
        <a:blip xmlns:r="http://schemas.openxmlformats.org/officeDocument/2006/relationships" r:embed="rId2"/>
        <a:stretch>
          <a:fillRect/>
        </a:stretch>
      </xdr:blipFill>
      <xdr:spPr>
        <a:xfrm>
          <a:off x="13823576" y="9386046"/>
          <a:ext cx="6364776" cy="523691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lenn Fawcett" refreshedDate="45434.306791435185" createdVersion="8" refreshedVersion="8" minRefreshableVersion="3" recordCount="145" xr:uid="{BADCD169-5E68-40FE-AD46-9C40462DDAC0}">
  <cacheSource type="worksheet">
    <worksheetSource ref="C3:AB148" sheet="Project List"/>
  </cacheSource>
  <cacheFields count="26">
    <cacheField name="Early Screening MCA Req'd _x000a_(ext fund)" numFmtId="49">
      <sharedItems containsBlank="1"/>
    </cacheField>
    <cacheField name="2023/24 NPP" numFmtId="49">
      <sharedItems containsNonDate="0" containsString="0" containsBlank="1"/>
    </cacheField>
    <cacheField name="Sector Code" numFmtId="49">
      <sharedItems/>
    </cacheField>
    <cacheField name="Project Type" numFmtId="49">
      <sharedItems count="6">
        <s v="New"/>
        <s v="Upgrade"/>
        <s v="Purchase"/>
        <s v="Renewal"/>
        <s v="Tech. Assist."/>
        <s v="Maintenance"/>
      </sharedItems>
    </cacheField>
    <cacheField name="Major Asset Class" numFmtId="49">
      <sharedItems/>
    </cacheField>
    <cacheField name="Lead Unit" numFmtId="49">
      <sharedItems count="22">
        <s v="DOT"/>
        <s v="DCA"/>
        <s v="DOET"/>
        <s v="TVET"/>
        <s v="NES"/>
        <s v="DCCNR"/>
        <s v="NUC-E"/>
        <s v="VEI"/>
        <s v="DOID"/>
        <s v="NPF"/>
        <s v="NRC"/>
        <s v="DOH"/>
        <s v="DOS"/>
        <s v="CENPAC"/>
        <s v="DOM"/>
        <s v="CIE"/>
        <s v="DOJ"/>
        <s v="PSA"/>
        <s v="NMPA"/>
        <s v="NFMRA"/>
        <s v="NUC-W"/>
        <s v="DEMA"/>
      </sharedItems>
    </cacheField>
    <cacheField name="Others" numFmtId="49">
      <sharedItems containsBlank="1"/>
    </cacheField>
    <cacheField name="Key Driver" numFmtId="49">
      <sharedItems/>
    </cacheField>
    <cacheField name="Program Level Budget Entry?" numFmtId="49">
      <sharedItems/>
    </cacheField>
    <cacheField name="Program Name_x000a_(leave blank if project is not part of a wider program)" numFmtId="49">
      <sharedItems containsBlank="1"/>
    </cacheField>
    <cacheField name="Project Name_x000a_(leave blank if entry is a program level budget)" numFmtId="49">
      <sharedItems containsBlank="1"/>
    </cacheField>
    <cacheField name="Brief Description" numFmtId="0">
      <sharedItems containsBlank="1" longText="1"/>
    </cacheField>
    <cacheField name="Status" numFmtId="49">
      <sharedItems count="4">
        <s v="Planned"/>
        <s v="Ongoing"/>
        <s v="Budgeted"/>
        <s v="Appraising"/>
      </sharedItems>
    </cacheField>
    <cacheField name="Latest Estimate ($)" numFmtId="166">
      <sharedItems containsString="0" containsBlank="1" containsNumber="1" containsInteger="1" minValue="20000" maxValue="100000000"/>
    </cacheField>
    <cacheField name="Curr." numFmtId="49">
      <sharedItems/>
    </cacheField>
    <cacheField name="Agency" numFmtId="167">
      <sharedItems containsBlank="1"/>
    </cacheField>
    <cacheField name="Gov.Grant" numFmtId="167">
      <sharedItems containsBlank="1"/>
    </cacheField>
    <cacheField name="Dev. Partner" numFmtId="167">
      <sharedItems containsBlank="1"/>
    </cacheField>
    <cacheField name="Private" numFmtId="167">
      <sharedItems containsBlank="1"/>
    </cacheField>
    <cacheField name="Funding provided by (or in discussion with)" numFmtId="0">
      <sharedItems containsBlank="1"/>
    </cacheField>
    <cacheField name="Cost Estimate (AU$,000)" numFmtId="168">
      <sharedItems containsMixedTypes="1" containsNumber="1" minValue="20" maxValue="109375"/>
    </cacheField>
    <cacheField name="Actual /_x000a_Estimated Start (Fin.Year)" numFmtId="0">
      <sharedItems containsBlank="1" containsMixedTypes="1" containsNumber="1" containsInteger="1" minValue="2022" maxValue="2030"/>
    </cacheField>
    <cacheField name="% Complete" numFmtId="9">
      <sharedItems containsString="0" containsBlank="1" containsNumber="1" minValue="0" maxValue="0.7"/>
    </cacheField>
    <cacheField name="Notes" numFmtId="49">
      <sharedItems containsBlank="1"/>
    </cacheField>
    <cacheField name="Added by" numFmtId="49">
      <sharedItems containsBlank="1"/>
    </cacheField>
    <cacheField name="Identified In (sourced from)…" numFmtId="49">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lenn Fawcett" refreshedDate="45434.40321921296" createdVersion="8" refreshedVersion="8" minRefreshableVersion="3" recordCount="48" xr:uid="{189C5C63-9253-4BA5-83BC-8503CCD4390E}">
  <cacheSource type="worksheet">
    <worksheetSource ref="A1:M49" sheet="Shortlist"/>
  </cacheSource>
  <cacheFields count="12">
    <cacheField name="#" numFmtId="0">
      <sharedItems containsSemiMixedTypes="0" containsString="0" containsNumber="1" containsInteger="1" minValue="1" maxValue="145"/>
    </cacheField>
    <cacheField name="Proj. Ref." numFmtId="0">
      <sharedItems/>
    </cacheField>
    <cacheField name="MCA.Ref" numFmtId="0">
      <sharedItems/>
    </cacheField>
    <cacheField name="Sector Code" numFmtId="0">
      <sharedItems/>
    </cacheField>
    <cacheField name="Project Type" numFmtId="0">
      <sharedItems/>
    </cacheField>
    <cacheField name="Lead Unit" numFmtId="0">
      <sharedItems count="14">
        <s v="DOT"/>
        <s v="TVET"/>
        <s v="NES"/>
        <s v="NUC-E"/>
        <s v="DOID"/>
        <s v="NPF"/>
        <s v="DOH"/>
        <s v="NMPA"/>
        <s v="NFMRA"/>
        <s v="PSA"/>
        <s v="DOS"/>
        <s v="DCCNR"/>
        <s v="NUC-W"/>
        <s v="DEMA"/>
      </sharedItems>
    </cacheField>
    <cacheField name="Program Level Budget Entry?" numFmtId="0">
      <sharedItems/>
    </cacheField>
    <cacheField name="Program Name" numFmtId="0">
      <sharedItems containsBlank="1"/>
    </cacheField>
    <cacheField name="Project /Program Name" numFmtId="0">
      <sharedItems/>
    </cacheField>
    <cacheField name="Brief Description" numFmtId="0">
      <sharedItems containsBlank="1" longText="1"/>
    </cacheField>
    <cacheField name="Status" numFmtId="0">
      <sharedItems/>
    </cacheField>
    <cacheField name="Cost Estimate (AU$,000)" numFmtId="170">
      <sharedItems containsSemiMixedTypes="0" containsString="0" containsNumber="1" minValue="220" maxValue="93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5">
  <r>
    <s v="Yes"/>
    <m/>
    <s v="Aviation"/>
    <x v="0"/>
    <s v="Buildings"/>
    <x v="0"/>
    <m/>
    <s v="Ministry"/>
    <s v="Yes"/>
    <s v="Nauru Airport Terminal Redevelopment Program"/>
    <s v="-"/>
    <s v="To upgrade the existing terminal with increase in floor space of arrival, departure lounge. Adding new duty free premises, introducing elevated parking lot, introduction of centralised air conditioner. Increasing the solar roofing within the airport premises. A mini sewage treatment plant."/>
    <x v="0"/>
    <n v="20000000"/>
    <s v="AUD"/>
    <m/>
    <m/>
    <s v="X"/>
    <m/>
    <m/>
    <n v="20000"/>
    <m/>
    <m/>
    <m/>
    <m/>
    <m/>
  </r>
  <r>
    <s v="No"/>
    <m/>
    <s v="Aviation"/>
    <x v="1"/>
    <s v="Runway Pavements"/>
    <x v="0"/>
    <m/>
    <s v="Ministry"/>
    <s v="No"/>
    <m/>
    <s v="Runway Resurfacing"/>
    <s v="Resurface the airstrip at Nauru airport"/>
    <x v="1"/>
    <n v="40000000"/>
    <s v="AUD"/>
    <m/>
    <m/>
    <s v="X"/>
    <m/>
    <s v="AIFFP"/>
    <n v="40000"/>
    <s v="2022-2024"/>
    <m/>
    <s v="$3 million will be provided in financial year 2022-23."/>
    <s v="GF"/>
    <s v="Dev. Fund Projection 22-23"/>
  </r>
  <r>
    <s v="Yes"/>
    <m/>
    <s v="Aviation"/>
    <x v="2"/>
    <s v="Specialty Equipment"/>
    <x v="0"/>
    <m/>
    <s v="Ministry"/>
    <s v="No"/>
    <m/>
    <s v="Backup Generator for the International Airport"/>
    <s v="Need to replace the existing backup generator which is currently down"/>
    <x v="0"/>
    <n v="120000"/>
    <s v="AUD"/>
    <s v="X"/>
    <s v="X"/>
    <m/>
    <m/>
    <m/>
    <n v="120"/>
    <m/>
    <m/>
    <m/>
    <m/>
    <m/>
  </r>
  <r>
    <s v="No"/>
    <m/>
    <s v="Cultural"/>
    <x v="1"/>
    <s v="Buildings"/>
    <x v="1"/>
    <m/>
    <s v="Ministry"/>
    <s v="No"/>
    <s v="Museum Improvements"/>
    <s v="Rebuilding Museum Building"/>
    <s v="Expand museum building to provide more space, new display cabinets, climate control"/>
    <x v="0"/>
    <m/>
    <s v="AUD"/>
    <m/>
    <m/>
    <s v="X"/>
    <m/>
    <m/>
    <s v=""/>
    <n v="2026"/>
    <m/>
    <m/>
    <m/>
    <m/>
  </r>
  <r>
    <s v="No"/>
    <m/>
    <s v="Cultural"/>
    <x v="1"/>
    <s v="Buildings"/>
    <x v="1"/>
    <m/>
    <s v="Ministry"/>
    <s v="No"/>
    <s v="Museum Improvements"/>
    <s v="Equipment Room"/>
    <s v="Provide office for digitisation equipment"/>
    <x v="0"/>
    <m/>
    <s v="AUD"/>
    <m/>
    <m/>
    <s v="X"/>
    <m/>
    <m/>
    <s v=""/>
    <n v="2024"/>
    <m/>
    <m/>
    <m/>
    <m/>
  </r>
  <r>
    <s v="No"/>
    <m/>
    <s v="Education"/>
    <x v="1"/>
    <s v="Building"/>
    <x v="2"/>
    <m/>
    <s v="Ministry"/>
    <s v="Yes"/>
    <s v="Canteens in Schools"/>
    <s v="-"/>
    <s v="Construct new canteens for Yaren Primary, Nauru Primary and Nauru College"/>
    <x v="0"/>
    <n v="200000"/>
    <s v="AUD"/>
    <m/>
    <s v="X"/>
    <m/>
    <m/>
    <s v="GON"/>
    <n v="200"/>
    <s v="2023-2024"/>
    <m/>
    <m/>
    <m/>
    <m/>
  </r>
  <r>
    <s v="No"/>
    <m/>
    <s v="Education"/>
    <x v="3"/>
    <s v="Buildings"/>
    <x v="2"/>
    <m/>
    <s v="Ministry"/>
    <s v="Yes"/>
    <s v="Capital Maintenance for Nauru Secondary Schools"/>
    <s v="-"/>
    <s v="Require full maintenance for Nauru Secondary School (all classrooms)"/>
    <x v="0"/>
    <m/>
    <s v="AUD"/>
    <m/>
    <s v="X"/>
    <s v="X"/>
    <m/>
    <m/>
    <s v=""/>
    <m/>
    <m/>
    <m/>
    <m/>
    <m/>
  </r>
  <r>
    <s v="No"/>
    <m/>
    <s v="Education"/>
    <x v="3"/>
    <s v="Buildings"/>
    <x v="2"/>
    <m/>
    <s v="Ministry"/>
    <s v="Yes"/>
    <s v="Roof Repairs to Infant Schools"/>
    <s v="-"/>
    <s v="Replace alll Roofings, gutters, ceilings for all Nauru Infant Schools"/>
    <x v="0"/>
    <m/>
    <s v="AUD"/>
    <m/>
    <s v="X"/>
    <s v="X"/>
    <m/>
    <m/>
    <s v=""/>
    <m/>
    <m/>
    <m/>
    <m/>
    <m/>
  </r>
  <r>
    <s v="No"/>
    <m/>
    <s v="Education"/>
    <x v="3"/>
    <s v="Building"/>
    <x v="2"/>
    <m/>
    <s v="Ministry"/>
    <s v="Yes"/>
    <s v="School Building Renovations (2022-23)"/>
    <s v="-"/>
    <s v="Nauru Seconary School Classrooms, Nauru Primary School Classrooms, Cafeteria, Recreational Hall, Dining Hall, Recreational Hall, NSS School Fence"/>
    <x v="1"/>
    <n v="557000"/>
    <s v="AUD"/>
    <m/>
    <s v="X"/>
    <m/>
    <m/>
    <s v="GON"/>
    <n v="557"/>
    <s v="2022-2023"/>
    <m/>
    <s v="Funded through GON"/>
    <m/>
    <s v="Education project list"/>
  </r>
  <r>
    <s v="No"/>
    <m/>
    <s v="Education"/>
    <x v="3"/>
    <s v="Building"/>
    <x v="2"/>
    <m/>
    <s v="Ministry"/>
    <s v="Yes"/>
    <s v="School Building Renovations (2023-24)"/>
    <s v="-"/>
    <s v="MIS School Fence, MIS Tuck-shop, MIS School Hall, MIS School Roofing, NPS Verandah, AIS Roofing, NIS Roofing, AIS Flooring and Wall replacement"/>
    <x v="2"/>
    <n v="240000"/>
    <s v="AUD"/>
    <m/>
    <s v="X"/>
    <m/>
    <m/>
    <s v="GON"/>
    <n v="240"/>
    <s v="2023-2024"/>
    <m/>
    <s v="Funded through GON"/>
    <m/>
    <m/>
  </r>
  <r>
    <s v="No"/>
    <m/>
    <s v="Education"/>
    <x v="3"/>
    <s v="Building"/>
    <x v="2"/>
    <m/>
    <s v="Ministry"/>
    <s v="Yes"/>
    <s v="School Building Renovations (2024+)"/>
    <s v="-"/>
    <s v="Renovation for Nauru Primary Schools, Renovation for Nauru College, Renovation for Yaren Primary School, Remodel Nauru Secondary School Gym, Remodel Nauru College Extra-Curricular Classes"/>
    <x v="0"/>
    <n v="500000"/>
    <s v="AUD"/>
    <m/>
    <s v="X"/>
    <m/>
    <m/>
    <s v="GON"/>
    <n v="500"/>
    <s v="2023-2024"/>
    <m/>
    <s v="Funded through GON"/>
    <m/>
    <m/>
  </r>
  <r>
    <s v="No"/>
    <m/>
    <s v="Education"/>
    <x v="0"/>
    <s v="Building"/>
    <x v="2"/>
    <m/>
    <s v="Ministry"/>
    <s v="No"/>
    <m/>
    <s v="Nauru College Shade sail"/>
    <s v="To construct a shade or sail at Nauru College"/>
    <x v="3"/>
    <m/>
    <s v="AUD"/>
    <m/>
    <m/>
    <s v="X"/>
    <m/>
    <s v="AusAID"/>
    <s v=""/>
    <s v="2023-2024"/>
    <m/>
    <s v="Funding is from Aid"/>
    <m/>
    <s v="AUSAID Project"/>
  </r>
  <r>
    <s v="No"/>
    <m/>
    <s v="Education"/>
    <x v="3"/>
    <s v="Building"/>
    <x v="2"/>
    <m/>
    <s v="Ministry"/>
    <s v="No"/>
    <m/>
    <s v="Sacred Heart Infant Classroom tiling"/>
    <s v="To renew all the tilings for the 5 classes."/>
    <x v="3"/>
    <n v="22000"/>
    <s v="AUD"/>
    <m/>
    <m/>
    <s v="X"/>
    <m/>
    <s v="AusAID"/>
    <n v="22"/>
    <s v="2023-2024"/>
    <m/>
    <s v="Funding is from Aid"/>
    <m/>
    <s v="AUSAID Project"/>
  </r>
  <r>
    <s v="No"/>
    <m/>
    <s v="Education"/>
    <x v="0"/>
    <s v="Buildings"/>
    <x v="2"/>
    <m/>
    <s v="Ministry"/>
    <s v="No"/>
    <m/>
    <s v="New Students Toilet for Nauru Primary School"/>
    <s v="Construct new students toilet for Nauru Primary School"/>
    <x v="0"/>
    <m/>
    <s v="AUD"/>
    <m/>
    <s v="X"/>
    <s v="X"/>
    <m/>
    <m/>
    <s v=""/>
    <m/>
    <m/>
    <m/>
    <m/>
    <m/>
  </r>
  <r>
    <s v="No"/>
    <m/>
    <s v="Education"/>
    <x v="0"/>
    <s v="Buildings"/>
    <x v="3"/>
    <m/>
    <s v="Ministry"/>
    <s v="No"/>
    <s v="Greening TVET System"/>
    <s v="Solar Panels"/>
    <s v="Installation of solar panel system"/>
    <x v="3"/>
    <m/>
    <s v="AUD"/>
    <m/>
    <s v="X"/>
    <s v="X"/>
    <m/>
    <s v="NZMFAT"/>
    <s v=""/>
    <m/>
    <m/>
    <m/>
    <m/>
    <m/>
  </r>
  <r>
    <s v="No"/>
    <m/>
    <s v="Education"/>
    <x v="0"/>
    <s v="Buildings"/>
    <x v="3"/>
    <m/>
    <s v="Ministry"/>
    <s v="No"/>
    <s v="Quality Access to Education and Training"/>
    <s v="Warehouse Structure"/>
    <s v="For outdoor practical training."/>
    <x v="0"/>
    <m/>
    <s v="AUD"/>
    <m/>
    <s v="X"/>
    <s v="X"/>
    <m/>
    <m/>
    <s v=""/>
    <m/>
    <m/>
    <m/>
    <m/>
    <m/>
  </r>
  <r>
    <s v="Yes"/>
    <m/>
    <s v="Education"/>
    <x v="1"/>
    <s v="Buildings"/>
    <x v="3"/>
    <m/>
    <s v="Ministry"/>
    <s v="No"/>
    <s v="Quality Access to Education and Training"/>
    <s v="Hospitality Kitchen Improvements"/>
    <s v="To Commercial kitchen Australian standard."/>
    <x v="0"/>
    <n v="3000000"/>
    <s v="AUD"/>
    <m/>
    <s v="X"/>
    <s v="X"/>
    <m/>
    <m/>
    <n v="3000"/>
    <m/>
    <m/>
    <m/>
    <m/>
    <m/>
  </r>
  <r>
    <s v="No"/>
    <m/>
    <s v="Education"/>
    <x v="1"/>
    <s v="Buildings"/>
    <x v="3"/>
    <m/>
    <s v="Ministry"/>
    <s v="No"/>
    <s v="Quality Access to Education and Training"/>
    <s v="Fashion and Design Building Improvement"/>
    <s v="Fashion &amp; Design workshop."/>
    <x v="0"/>
    <m/>
    <s v="AUD"/>
    <m/>
    <s v="X"/>
    <s v="X"/>
    <m/>
    <m/>
    <s v=""/>
    <m/>
    <m/>
    <m/>
    <m/>
    <m/>
  </r>
  <r>
    <s v="No"/>
    <m/>
    <s v="Education"/>
    <x v="1"/>
    <s v="Buildings"/>
    <x v="3"/>
    <m/>
    <s v="Ministry"/>
    <s v="No"/>
    <s v="Quality Access to Education and Training"/>
    <s v="ICT Training Room"/>
    <s v="Converting storage space to an ICT training room."/>
    <x v="0"/>
    <m/>
    <s v="AUD"/>
    <m/>
    <s v="X"/>
    <s v="X"/>
    <m/>
    <m/>
    <s v=""/>
    <m/>
    <m/>
    <m/>
    <m/>
    <m/>
  </r>
  <r>
    <s v="Yes"/>
    <m/>
    <s v="Education"/>
    <x v="1"/>
    <s v="Buildings"/>
    <x v="3"/>
    <m/>
    <s v="Ministry"/>
    <s v="No"/>
    <s v="Quality Access to Education and Training"/>
    <s v="Engineering Industrial Workshop Improvements"/>
    <s v="Improvement to Engineering workshop "/>
    <x v="0"/>
    <n v="3000000"/>
    <s v="AUD"/>
    <m/>
    <s v="X"/>
    <s v="X"/>
    <m/>
    <m/>
    <n v="3000"/>
    <m/>
    <m/>
    <m/>
    <m/>
    <m/>
  </r>
  <r>
    <s v="Yes"/>
    <m/>
    <s v="Education"/>
    <x v="0"/>
    <s v="Buildings"/>
    <x v="3"/>
    <m/>
    <s v="Ministry"/>
    <s v="No"/>
    <m/>
    <s v="New Multipurpose Building for Life Skills"/>
    <s v="Multi purpose workshop for life skills program training."/>
    <x v="0"/>
    <n v="5000000"/>
    <s v="AUD"/>
    <m/>
    <s v="X"/>
    <s v="X"/>
    <m/>
    <m/>
    <n v="5000"/>
    <n v="2024"/>
    <m/>
    <m/>
    <m/>
    <m/>
  </r>
  <r>
    <s v="No"/>
    <m/>
    <s v="Education"/>
    <x v="1"/>
    <s v="Buildings"/>
    <x v="3"/>
    <m/>
    <s v="Ministry"/>
    <s v="No"/>
    <m/>
    <s v="Campus Improvement"/>
    <s v="Campus Improvement for inclusivity - Friendly to disability."/>
    <x v="0"/>
    <m/>
    <s v="AUD"/>
    <m/>
    <s v="X"/>
    <s v="X"/>
    <m/>
    <m/>
    <s v=""/>
    <m/>
    <m/>
    <m/>
    <m/>
    <m/>
  </r>
  <r>
    <s v="Yes"/>
    <m/>
    <s v="Emergency"/>
    <x v="2"/>
    <s v="Specialty Vehicles"/>
    <x v="4"/>
    <m/>
    <s v="Ministry"/>
    <s v="No"/>
    <m/>
    <s v="Replacement of Fire Trucks"/>
    <s v="Airport categorisation is about to change with the purchase of the new 737-800 cargo plane.  Fire service cannot currently meet the requirements of this categorisation.  Existing fire trucks are old and access to parts is becoming a major issue"/>
    <x v="0"/>
    <n v="2000000"/>
    <s v="AUD"/>
    <m/>
    <m/>
    <s v="X"/>
    <m/>
    <m/>
    <n v="2000"/>
    <n v="2024"/>
    <m/>
    <m/>
    <m/>
    <m/>
  </r>
  <r>
    <s v="No"/>
    <m/>
    <s v="Emergency"/>
    <x v="1"/>
    <s v="Buildings"/>
    <x v="4"/>
    <m/>
    <s v="Ministry"/>
    <s v="No"/>
    <m/>
    <s v="Rehabilitation of Fire Station"/>
    <s v="Replace roof and strengthen building structure"/>
    <x v="0"/>
    <n v="100000"/>
    <s v="AUD"/>
    <m/>
    <s v="X"/>
    <m/>
    <m/>
    <m/>
    <n v="100"/>
    <n v="2026"/>
    <m/>
    <m/>
    <m/>
    <m/>
  </r>
  <r>
    <s v="No"/>
    <m/>
    <s v="Emergency"/>
    <x v="0"/>
    <s v="Buildings"/>
    <x v="4"/>
    <m/>
    <s v="Ministry"/>
    <s v="No"/>
    <m/>
    <s v="New Department of Emergency Services Building"/>
    <s v="New building to house all functions of the NES, including meteorology, DRM, fire and ambulance."/>
    <x v="0"/>
    <n v="4100000"/>
    <s v="AUD"/>
    <m/>
    <m/>
    <s v="X"/>
    <m/>
    <m/>
    <n v="4100"/>
    <n v="2025"/>
    <m/>
    <m/>
    <m/>
    <m/>
  </r>
  <r>
    <s v="No"/>
    <m/>
    <s v="Emergency"/>
    <x v="0"/>
    <s v="Specialty Equipment"/>
    <x v="4"/>
    <m/>
    <s v="Ministry"/>
    <s v="No"/>
    <m/>
    <s v="Automatic Weather Station"/>
    <s v="To replace the existing manual system.  Will provide real time weather updates, as well as improved monitoring data"/>
    <x v="0"/>
    <n v="30000"/>
    <s v="AUD"/>
    <m/>
    <m/>
    <s v="X"/>
    <m/>
    <m/>
    <n v="30"/>
    <n v="2025"/>
    <m/>
    <m/>
    <m/>
    <m/>
  </r>
  <r>
    <s v="No"/>
    <m/>
    <s v="Emergency"/>
    <x v="0"/>
    <s v="Specialty Equipment"/>
    <x v="4"/>
    <m/>
    <s v="Ministry"/>
    <s v="No"/>
    <m/>
    <s v="Disaster Early Warning System"/>
    <s v="Nauru currently has no system for warning residents of impending disasters.  Tsunami in particular are known to be a hazard.  Nauru needs a network of sirens to inform residents to move to higher ground.  This needs to be accompanied by a network of evacuation routes, muster points and a disaster response plan"/>
    <x v="0"/>
    <n v="5000000"/>
    <s v="AUD"/>
    <m/>
    <m/>
    <s v="X"/>
    <m/>
    <m/>
    <n v="5000"/>
    <n v="2026"/>
    <m/>
    <m/>
    <m/>
    <m/>
  </r>
  <r>
    <s v="No"/>
    <m/>
    <s v="Emergency"/>
    <x v="3"/>
    <s v="Specialty Vehicles"/>
    <x v="4"/>
    <m/>
    <s v="Ministry"/>
    <s v="No"/>
    <m/>
    <s v="Replacement Ambulance"/>
    <s v="The existing ambulances in Nauru are coming to the end of their life and will need replacing"/>
    <x v="0"/>
    <n v="125000"/>
    <s v="AUD"/>
    <m/>
    <m/>
    <s v="X"/>
    <m/>
    <m/>
    <n v="125"/>
    <n v="2026"/>
    <m/>
    <m/>
    <m/>
    <m/>
  </r>
  <r>
    <s v="No"/>
    <m/>
    <s v="Energy"/>
    <x v="4"/>
    <s v="Other Assets"/>
    <x v="5"/>
    <s v="GCF"/>
    <s v="Ministry"/>
    <s v="No"/>
    <m/>
    <s v="OTEC"/>
    <s v="Ocean Thermal Energy - feasibility study and EIA scoping done.  Renewable energy scheme to create electricity from seawater.  By product is fresh water - enough for the whole island. 1-2 Megawatt."/>
    <x v="0"/>
    <n v="70000000"/>
    <s v="USD"/>
    <m/>
    <m/>
    <m/>
    <m/>
    <m/>
    <n v="109375"/>
    <m/>
    <m/>
    <m/>
    <m/>
    <m/>
  </r>
  <r>
    <s v="No"/>
    <m/>
    <s v="Energy"/>
    <x v="0"/>
    <s v="NUC-E"/>
    <x v="6"/>
    <s v="NUC"/>
    <s v="Ministry"/>
    <s v="No"/>
    <s v="6MW ADB Solar Plant "/>
    <s v="High Speed Relocation "/>
    <s v="Revisiting 2019 project that was discarded by previous admin. Relocate 6x1MW high speed Gen Sets to Solar Farm site"/>
    <x v="3"/>
    <n v="1600000"/>
    <s v="AUD"/>
    <m/>
    <s v="X"/>
    <m/>
    <m/>
    <s v="NUC/Donor"/>
    <n v="1600"/>
    <n v="2027"/>
    <m/>
    <s v="Relocation of high speed genset to higher ground to support Nauru Emergency Services  "/>
    <s v="Mark Hiram"/>
    <m/>
  </r>
  <r>
    <s v="No"/>
    <m/>
    <s v="Energy"/>
    <x v="0"/>
    <s v="Solar Power"/>
    <x v="6"/>
    <m/>
    <s v="Ministry"/>
    <s v="No"/>
    <s v="6MW ADB Solar Plant "/>
    <s v="Extended Battery Storage"/>
    <s v="Extended battery storage system for the 6MW solar energy farm"/>
    <x v="0"/>
    <n v="550000"/>
    <s v="AUD"/>
    <m/>
    <m/>
    <s v="X"/>
    <m/>
    <s v="ROC (Taiwan)"/>
    <n v="550"/>
    <s v="2022-"/>
    <m/>
    <s v="Taiwan supports Nauru’s efforts to reduce reliance on fossil fuels through a solar panels project valued at AUD $552,105"/>
    <s v="GF"/>
    <s v="Dev. Fund Projection 22-23"/>
  </r>
  <r>
    <s v="Yes"/>
    <m/>
    <s v="Energy"/>
    <x v="0"/>
    <s v="Transmission lines"/>
    <x v="6"/>
    <s v="NUC"/>
    <s v="Ministry"/>
    <s v="No"/>
    <s v="High Voltage 11KV Grid Extention"/>
    <s v="RPC 2 Grid Extension "/>
    <s v="Source funding to connect HV Grid Extension on Government infrastructure at topside that are currently energised by stand alone gensets"/>
    <x v="0"/>
    <n v="900000"/>
    <s v="AUD"/>
    <m/>
    <m/>
    <s v="X"/>
    <m/>
    <s v="EU/ADB"/>
    <n v="900"/>
    <s v="2023-2025"/>
    <m/>
    <s v="Feasibility study and technical assistance is required during implementation to address capacity building "/>
    <s v="Jonpeal"/>
    <s v="Newly proposed projectx. Current NIISP"/>
  </r>
  <r>
    <s v="Yes"/>
    <m/>
    <s v="Energy"/>
    <x v="1"/>
    <s v="Transmission lines"/>
    <x v="6"/>
    <s v="NUC"/>
    <s v="Ministry"/>
    <s v="No"/>
    <s v="Low Voltage Distribution Line Upgrade"/>
    <s v="Buada Low Voltage Underground Cable Upgrade"/>
    <s v="To replace existing undergound cables the whole of Buada District  in which have deteriorated and is causing power flunctuations"/>
    <x v="0"/>
    <n v="1200000"/>
    <s v="AUD"/>
    <m/>
    <m/>
    <s v="X"/>
    <m/>
    <s v="EU/ADB"/>
    <n v="1200"/>
    <s v="2023-2025"/>
    <m/>
    <s v="Feasibility study and technical assistance is required during implementation to address capacity building "/>
    <s v="Jonpeal"/>
    <s v="Newly proposed projectx. Current NIISP"/>
  </r>
  <r>
    <s v="No"/>
    <m/>
    <s v="Energy"/>
    <x v="0"/>
    <s v="Solar Power"/>
    <x v="6"/>
    <s v="DCCNR"/>
    <s v="Ministry"/>
    <s v="Yes"/>
    <s v="Nauru Energy Efficiency on the Demand Side (NEEDS)"/>
    <s v="-"/>
    <s v="Support the achievement of the 30% energy efficiency target set in the Nauru Energy Road Map (NERM)"/>
    <x v="1"/>
    <n v="1700000"/>
    <s v="AUD"/>
    <m/>
    <m/>
    <s v="X"/>
    <m/>
    <s v="NZMFAT"/>
    <n v="1700"/>
    <n v="2023"/>
    <m/>
    <s v="AUD $1.7 million (NZD $1.8 million) will be provided in financial year 2022-23."/>
    <s v="GF"/>
    <s v="Dev. Fund Projection 22-23"/>
  </r>
  <r>
    <s v="No"/>
    <m/>
    <s v="Energy"/>
    <x v="4"/>
    <s v="NUC-E"/>
    <x v="6"/>
    <s v="NUC"/>
    <s v="Ministry"/>
    <s v="No"/>
    <m/>
    <s v="Hydro pump energy storage"/>
    <s v="Feasibility Study. Introduction of hydro pump system. GHD pre-feasibility study done.  Looking for funding for feasibility study and implementation"/>
    <x v="3"/>
    <n v="300000"/>
    <s v="AUD"/>
    <m/>
    <s v="X"/>
    <m/>
    <m/>
    <s v="NUC/Donor"/>
    <n v="300"/>
    <n v="2030"/>
    <m/>
    <s v="Long term renewable energy supply "/>
    <s v="Mark Hiram"/>
    <m/>
  </r>
  <r>
    <s v="No"/>
    <m/>
    <s v="Energy"/>
    <x v="0"/>
    <s v="Solar Power"/>
    <x v="6"/>
    <m/>
    <s v="Ministry"/>
    <s v="No"/>
    <s v="6MW ADB Solar Plant "/>
    <s v="Solar Power Development Project"/>
    <s v="Involves the instalment of a 6MW solar energy farm with battery energy storage system ( for 30 mins) including institutional capacity development."/>
    <x v="1"/>
    <n v="22000000"/>
    <s v="AUD"/>
    <m/>
    <m/>
    <s v="X"/>
    <m/>
    <s v="ADB"/>
    <n v="22000"/>
    <s v="2018-2024"/>
    <m/>
    <s v="Total budget of AUD $32.3 million (USD $22 million). 11.5m 2022/23 amd 5m 21/22"/>
    <s v="GF"/>
    <s v="Dev. Fund Projection 22-23"/>
  </r>
  <r>
    <s v="Yes"/>
    <m/>
    <s v="Energy"/>
    <x v="1"/>
    <s v="Transmission lines"/>
    <x v="6"/>
    <s v="NUC"/>
    <s v="Ministry"/>
    <s v="No"/>
    <m/>
    <s v="Upgrade Substation at Location Area"/>
    <s v="Switch exisiting Air Break Switch (ABS) with Ring Main Unit (RMU). Current ABS are deteriorting and in dire need to replace "/>
    <x v="0"/>
    <n v="1500000"/>
    <s v="AUD"/>
    <m/>
    <m/>
    <s v="X"/>
    <m/>
    <s v="EU/ADB"/>
    <n v="1500"/>
    <s v="2023-2026"/>
    <m/>
    <s v="Purchase and deliver units for replacement "/>
    <s v="Jonpeal"/>
    <s v="Newly proposed projectx. Current NIISP"/>
  </r>
  <r>
    <s v="Yes"/>
    <m/>
    <s v="Energy"/>
    <x v="1"/>
    <s v="Other Assets"/>
    <x v="6"/>
    <s v="NUC"/>
    <s v="Importance"/>
    <s v="No"/>
    <m/>
    <s v="Upgrade 3.3kva Switch Gear at Power Station "/>
    <s v="Existing switch gear outdated &gt;20years, spares are not available globally "/>
    <x v="0"/>
    <n v="1102000"/>
    <s v="AUD"/>
    <m/>
    <m/>
    <s v="X"/>
    <m/>
    <s v="EU/ADB"/>
    <n v="1102"/>
    <s v="2023-2027"/>
    <m/>
    <s v="Purchase and deliver units for replacement "/>
    <s v="Ken Blake"/>
    <s v="Newly proposed projectx. Current NIISP"/>
  </r>
  <r>
    <s v="Yes"/>
    <m/>
    <s v="Energy"/>
    <x v="1"/>
    <s v="Other Assets"/>
    <x v="6"/>
    <s v="NUC"/>
    <s v="Importance"/>
    <s v="No"/>
    <m/>
    <s v="Upgrade RMN, RME, and RMS Power Transformers "/>
    <s v="Existing 2.5MVA TRX are have become insufficent due to forever increasing demand, want to replace with 4.5MVA - urgent project as 1 already down, losing another would lead to load shedding - future proofing"/>
    <x v="3"/>
    <n v="1396000"/>
    <s v="AUD"/>
    <m/>
    <m/>
    <s v="X"/>
    <m/>
    <s v="EU/ADB"/>
    <n v="1396"/>
    <s v="2023-2028"/>
    <m/>
    <s v="Purchase and deliver units for replacement "/>
    <s v="Ken Blake"/>
    <s v="Newly proposed projectx. Current NIISP"/>
  </r>
  <r>
    <s v="Yes"/>
    <m/>
    <s v="Energy"/>
    <x v="0"/>
    <s v="Specialty Vehicles"/>
    <x v="6"/>
    <s v="NUC"/>
    <s v="Ministry"/>
    <s v="No"/>
    <m/>
    <s v="16 metre Cherry Picker"/>
    <s v="Acquisition of specialist vehicle to enable safe working around distribution pylons"/>
    <x v="0"/>
    <n v="250000"/>
    <s v="AUD"/>
    <m/>
    <m/>
    <m/>
    <m/>
    <m/>
    <n v="250"/>
    <m/>
    <m/>
    <m/>
    <m/>
    <m/>
  </r>
  <r>
    <s v="Yes"/>
    <m/>
    <s v="Energy"/>
    <x v="3"/>
    <s v="Storage Tanks"/>
    <x v="7"/>
    <m/>
    <s v="Ministry"/>
    <s v="No"/>
    <m/>
    <s v="Fuel Tank Farm Repairs"/>
    <s v="Continuation of repairs and maintenance of the Tank Farm infrastructure to ensure safety and security of fuel supply on island"/>
    <x v="1"/>
    <n v="1500000"/>
    <s v="AUD"/>
    <m/>
    <s v="X"/>
    <m/>
    <m/>
    <m/>
    <n v="1500"/>
    <n v="2023"/>
    <m/>
    <m/>
    <s v="GF"/>
    <s v="2022-23 Budget"/>
  </r>
  <r>
    <s v="No"/>
    <m/>
    <s v="Environment"/>
    <x v="4"/>
    <s v="Multi-Asset"/>
    <x v="5"/>
    <m/>
    <s v="Ministry"/>
    <s v="No"/>
    <m/>
    <s v="Climate Change Risk Assessment"/>
    <s v="Risk assessment to understanding the scale, timing and cost of CC impacts on important national assests"/>
    <x v="0"/>
    <m/>
    <s v="AUD"/>
    <m/>
    <m/>
    <m/>
    <m/>
    <m/>
    <s v=""/>
    <m/>
    <m/>
    <m/>
    <m/>
    <m/>
  </r>
  <r>
    <s v="No"/>
    <m/>
    <s v="Environment"/>
    <x v="4"/>
    <s v="Other Assets"/>
    <x v="5"/>
    <s v="GCF"/>
    <s v="Ministry"/>
    <s v="No"/>
    <m/>
    <s v="Modelling Impact of Saltwater Intrusion"/>
    <s v="Modelling of impacts of salt intrusion into ground water"/>
    <x v="0"/>
    <m/>
    <s v="AUD"/>
    <m/>
    <m/>
    <m/>
    <m/>
    <m/>
    <s v=""/>
    <m/>
    <m/>
    <m/>
    <m/>
    <m/>
  </r>
  <r>
    <s v="No"/>
    <m/>
    <s v="Environment"/>
    <x v="4"/>
    <s v="Multi-Asset"/>
    <x v="5"/>
    <s v="GCF"/>
    <s v="Ministry"/>
    <s v="No"/>
    <m/>
    <s v="National Adaptation Plan"/>
    <s v="Review and Update the NAP"/>
    <x v="1"/>
    <n v="1500000"/>
    <s v="USD"/>
    <m/>
    <m/>
    <s v="X"/>
    <m/>
    <s v="GCF"/>
    <n v="2343.75"/>
    <m/>
    <m/>
    <m/>
    <m/>
    <m/>
  </r>
  <r>
    <s v="Yes"/>
    <m/>
    <s v="Environment"/>
    <x v="0"/>
    <s v="Coastal Protection"/>
    <x v="8"/>
    <m/>
    <s v="Condition"/>
    <s v="No"/>
    <s v="Coastal Protection Program"/>
    <s v="Renewal of Seawalls - Ch3060 - rear of Aiwo Hotel (66 Metres)"/>
    <s v="Construction renewal of existing Seawalls at the rear of Aiwo Hotel"/>
    <x v="0"/>
    <n v="396000"/>
    <s v="AUD"/>
    <m/>
    <s v="X"/>
    <s v="X"/>
    <m/>
    <m/>
    <n v="396"/>
    <s v="2026 - 2028"/>
    <m/>
    <m/>
    <s v="DS"/>
    <s v="Nauru Coastal Assessment Survey 2023"/>
  </r>
  <r>
    <s v="Yes"/>
    <m/>
    <s v="Environment"/>
    <x v="0"/>
    <s v="Coastal Protection"/>
    <x v="8"/>
    <m/>
    <s v="Condition"/>
    <s v="No"/>
    <s v="Coastal Protection Program"/>
    <s v="Renewal of Seawalls - Ch4670 - short pronounced seawall immediately north of new Nauru port (82 Metres)"/>
    <s v="Construction renewal of existing Seawalls immediately North of Nauru Port"/>
    <x v="0"/>
    <n v="492000"/>
    <s v="AUD"/>
    <m/>
    <s v="X"/>
    <s v="X"/>
    <m/>
    <m/>
    <n v="492"/>
    <s v="2026 - 2028"/>
    <m/>
    <m/>
    <s v="DS"/>
    <s v="Nauru Coastal Assessment Survey 2023"/>
  </r>
  <r>
    <s v="Yes"/>
    <m/>
    <s v="Environment"/>
    <x v="0"/>
    <s v="Coastal Protection"/>
    <x v="8"/>
    <m/>
    <s v="Condition"/>
    <s v="No"/>
    <s v="Coastal Protection Program"/>
    <s v="Renewal of Seawalls - Ch4770 - long seawall spanning north from new Nauru port (386 Metres)"/>
    <s v="Construction renewal of existing Seawalls North of the Nauru Port"/>
    <x v="0"/>
    <n v="2316000"/>
    <s v="AUD"/>
    <m/>
    <s v="X"/>
    <s v="X"/>
    <m/>
    <m/>
    <n v="2316"/>
    <s v="2026 - 2030"/>
    <m/>
    <m/>
    <s v="DS"/>
    <s v="Nauru Coastal Assessment Survey 2023"/>
  </r>
  <r>
    <s v="Yes"/>
    <m/>
    <s v="Environment"/>
    <x v="0"/>
    <s v="Coastal Protection"/>
    <x v="8"/>
    <m/>
    <s v="Condition"/>
    <s v="No"/>
    <s v="Coastal Protection Program"/>
    <s v="Renewal of Seawalls - Ch3060 - Ch14810 - Menen Hotel (414 Metres)"/>
    <s v="Construction renewal of existing Seawalls near the Menen Hotel"/>
    <x v="0"/>
    <n v="2484000"/>
    <s v="AUD"/>
    <m/>
    <s v="X"/>
    <s v="X"/>
    <m/>
    <m/>
    <n v="2484"/>
    <s v="2026 - 2030"/>
    <m/>
    <m/>
    <s v="DS"/>
    <s v="Nauru Coastal Assessment Survey 2023"/>
  </r>
  <r>
    <s v="Yes"/>
    <m/>
    <s v="Environment"/>
    <x v="0"/>
    <s v="Coastal Protection"/>
    <x v="8"/>
    <m/>
    <s v="Condition"/>
    <s v="No"/>
    <s v="Coastal Protection Program"/>
    <s v="Construction of Seawalls (Various Locations)"/>
    <s v="Construction of new Seawalls - ANETAN (59 Metres)"/>
    <x v="3"/>
    <n v="324500"/>
    <s v="AUD"/>
    <m/>
    <s v="X"/>
    <s v="X"/>
    <m/>
    <m/>
    <n v="324.5"/>
    <s v="2024 - 2026"/>
    <m/>
    <m/>
    <s v="DS"/>
    <s v="Nauru Coastal Assessment Survey 2023"/>
  </r>
  <r>
    <s v="Yes"/>
    <m/>
    <s v="Environment"/>
    <x v="0"/>
    <s v="Coastal Protection"/>
    <x v="8"/>
    <m/>
    <s v="Condition"/>
    <s v="No"/>
    <s v="Coastal Protection Program"/>
    <s v="Construction of Seawalls (Various Locations)"/>
    <s v="Construction of new Seawalls - ANABAR (27 Metres)"/>
    <x v="3"/>
    <n v="148500"/>
    <s v="AUD"/>
    <m/>
    <s v="X"/>
    <s v="X"/>
    <m/>
    <m/>
    <n v="148.5"/>
    <s v="2024 - 2026"/>
    <m/>
    <m/>
    <s v="DS"/>
    <s v="Nauru Coastal Assessment Survey 2023"/>
  </r>
  <r>
    <s v="Yes"/>
    <m/>
    <s v="Environment"/>
    <x v="0"/>
    <s v="Coastal Protection"/>
    <x v="8"/>
    <m/>
    <s v="Condition"/>
    <s v="No"/>
    <s v="Coastal Protection Program"/>
    <s v="Construction of Seawalls (Various Locations)"/>
    <s v="Construction of new Seawalls - ANIBARE (40 Metres)"/>
    <x v="3"/>
    <n v="220000"/>
    <s v="AUD"/>
    <m/>
    <s v="X"/>
    <s v="X"/>
    <m/>
    <m/>
    <n v="220"/>
    <s v="2024 - 2026"/>
    <m/>
    <m/>
    <s v="DS"/>
    <s v="Nauru Coastal Assessment Survey 2023"/>
  </r>
  <r>
    <s v="Yes"/>
    <m/>
    <s v="Environment"/>
    <x v="5"/>
    <s v="Coastal Protection"/>
    <x v="8"/>
    <m/>
    <s v="Condition"/>
    <s v="No"/>
    <s v="Coastal Protection Program"/>
    <s v="Repairs to Existing Seawalls (riprap)"/>
    <s v="To Inspect the condition of the 11 existing ripraps around the island and perform maintenance/repairs where necessary."/>
    <x v="0"/>
    <n v="770000"/>
    <s v="AUD"/>
    <m/>
    <m/>
    <s v="X"/>
    <m/>
    <m/>
    <n v="770"/>
    <s v="2024-2025"/>
    <m/>
    <m/>
    <m/>
    <m/>
  </r>
  <r>
    <s v="Yes"/>
    <m/>
    <s v="Environment"/>
    <x v="5"/>
    <s v="Coastal Protection"/>
    <x v="8"/>
    <m/>
    <s v="Condition"/>
    <s v="Yes"/>
    <s v="Coastal Protection Program"/>
    <s v="-"/>
    <s v="To Inspect the condition of the 11 existing ripraps around the island and perform maintenance/repairs where necessary."/>
    <x v="0"/>
    <n v="2000000"/>
    <s v="AUD"/>
    <m/>
    <m/>
    <s v="X"/>
    <m/>
    <m/>
    <n v="2000"/>
    <s v="2028-2030+"/>
    <m/>
    <m/>
    <m/>
    <m/>
  </r>
  <r>
    <s v="Yes"/>
    <m/>
    <s v="Environment"/>
    <x v="1"/>
    <s v="Coastal Protection"/>
    <x v="9"/>
    <m/>
    <s v="Ministry"/>
    <s v="No"/>
    <m/>
    <s v="New Seawall Behind the Central Police Station"/>
    <s v="Land is eroding and  in the future may take the Police Station to its feet,  so the back needs to be back filled and a seawall built. If eroding is left unattened too , may cause major distruptions In tne near future"/>
    <x v="0"/>
    <n v="400000"/>
    <s v="AUD"/>
    <m/>
    <s v="X"/>
    <m/>
    <m/>
    <m/>
    <n v="400"/>
    <m/>
    <m/>
    <m/>
    <m/>
    <m/>
  </r>
  <r>
    <s v="Yes"/>
    <m/>
    <s v="Environment"/>
    <x v="4"/>
    <s v="Other Assets"/>
    <x v="10"/>
    <m/>
    <s v="Ministry"/>
    <s v="No"/>
    <s v="High Ground Initiatives Program"/>
    <s v="Topside Land Clearing and HGI Div Establishment"/>
    <s v="To develop a holistic plan for new infrastructure at Topside, land development at topside and establishment of new HGI Division."/>
    <x v="2"/>
    <n v="1600000"/>
    <s v="AUD"/>
    <m/>
    <s v="X"/>
    <m/>
    <m/>
    <m/>
    <n v="1600"/>
    <n v="2023"/>
    <m/>
    <s v="$1.6 million is provided to Nauru Rehabilitation Corporation (NRC) to support further land clearing at Top Side for a cemetery site."/>
    <s v="GF"/>
    <s v="2022-23 Budget"/>
  </r>
  <r>
    <s v="Yes"/>
    <m/>
    <s v="Environment"/>
    <x v="1"/>
    <s v="Other Assets"/>
    <x v="10"/>
    <s v="GCF"/>
    <s v="Importance"/>
    <s v="Yes"/>
    <s v="High Ground Initiatives Program"/>
    <s v="-"/>
    <s v="Higher Ground Initiatives to Mitigate against Climate and Environmental degradation – the fight against climate change continues as government considers options to relocate key infrastructure and housing to higher locations, as protection against rising sea levels."/>
    <x v="1"/>
    <n v="100000000"/>
    <s v="AUD"/>
    <m/>
    <m/>
    <s v="X"/>
    <m/>
    <m/>
    <n v="100000"/>
    <m/>
    <m/>
    <m/>
    <m/>
    <m/>
  </r>
  <r>
    <s v="Yes"/>
    <m/>
    <s v="Environment"/>
    <x v="4"/>
    <s v="Other Assets"/>
    <x v="10"/>
    <m/>
    <s v="Ministry"/>
    <s v="No"/>
    <s v="High Ground Initiatives Program"/>
    <s v="HGI Master Plan for Agriculture"/>
    <s v="2022-23 funding for the design of a whole island master plan for agriculture and natural areas and to commence tenure consultations"/>
    <x v="1"/>
    <n v="1700000"/>
    <s v="AUD"/>
    <m/>
    <s v="X"/>
    <m/>
    <m/>
    <m/>
    <n v="1700"/>
    <n v="2023"/>
    <m/>
    <s v="$1.7 million available for High Ground Initiatives project. Funding will be for the design of a whole island master plan for agriculture and natural areas and to commence tenure consultations"/>
    <m/>
    <m/>
  </r>
  <r>
    <s v="Yes"/>
    <m/>
    <s v="Environment"/>
    <x v="1"/>
    <s v="Reclamation"/>
    <x v="10"/>
    <m/>
    <s v="Importance"/>
    <s v="No"/>
    <s v="Land Reclamation"/>
    <s v="Nursery Plant Site Development"/>
    <s v="Development of nursery to provide key materials for land rehabilitation.  Project includesland reclamation and development of greenhouse, mulcher, mixer tank, water tanker and tank. 0.5 Ha"/>
    <x v="3"/>
    <n v="70000"/>
    <s v="AUD"/>
    <s v="X"/>
    <m/>
    <s v="X"/>
    <m/>
    <m/>
    <n v="70"/>
    <n v="2024"/>
    <m/>
    <m/>
    <m/>
    <m/>
  </r>
  <r>
    <s v="Yes"/>
    <m/>
    <s v="Health"/>
    <x v="0"/>
    <s v="Buildings"/>
    <x v="11"/>
    <s v="Public Health"/>
    <s v="Ministry"/>
    <s v="No"/>
    <s v="Health Sector Support Program"/>
    <s v="New Wellness Centers (Yaren, Anibar &amp; NPHC)"/>
    <s v="Construction of three new health facilities for primary health care servcies"/>
    <x v="2"/>
    <n v="7500000"/>
    <s v="AUD"/>
    <m/>
    <m/>
    <s v="X"/>
    <m/>
    <s v="Australia DFAT"/>
    <n v="7500"/>
    <s v="2024-2026"/>
    <m/>
    <s v="Funding to be part of Australia DFAT health sector support program"/>
    <s v="AOC"/>
    <m/>
  </r>
  <r>
    <s v="Yes"/>
    <m/>
    <s v="Health"/>
    <x v="0"/>
    <s v="Buildings"/>
    <x v="11"/>
    <s v="Medical Servcies"/>
    <s v="Ministry"/>
    <s v="No"/>
    <s v="Health Sector Support Program"/>
    <s v="New Pharmacy and Medical Supplies Warehouse"/>
    <s v="Construction of a purpose built pharmacy and medical supplies warehouse at RONH site. "/>
    <x v="2"/>
    <n v="2500000"/>
    <s v="AUD"/>
    <m/>
    <m/>
    <s v="X"/>
    <m/>
    <s v="Australia DFAT"/>
    <n v="2500"/>
    <s v="2024-2025"/>
    <m/>
    <s v="Funding to be part of Australia DFAT health sector support program"/>
    <s v="AOC"/>
    <m/>
  </r>
  <r>
    <s v="Yes"/>
    <m/>
    <s v="Health"/>
    <x v="0"/>
    <s v="Buildings"/>
    <x v="11"/>
    <s v="Medical Services"/>
    <s v="Ministry"/>
    <s v="No"/>
    <m/>
    <s v="New Renal Dialysis Unit Building"/>
    <s v="Relocate and construct new renal dialysis unit"/>
    <x v="3"/>
    <n v="2000000"/>
    <s v="AUD"/>
    <m/>
    <m/>
    <s v="X"/>
    <m/>
    <s v="Korea &amp; India"/>
    <n v="2000"/>
    <s v="2024-2025"/>
    <m/>
    <s v="Grant application submitted to Korea, request to India for equipment"/>
    <s v="AOC"/>
    <m/>
  </r>
  <r>
    <s v="No"/>
    <m/>
    <s v="Health"/>
    <x v="3"/>
    <s v="Building"/>
    <x v="11"/>
    <s v="Medical Services"/>
    <s v="Ministry"/>
    <s v="No"/>
    <m/>
    <s v="Hospital Security Fence and Parking Area"/>
    <s v="Define RONH site, secure property and control car parking to allow emergecy access. "/>
    <x v="2"/>
    <n v="100000"/>
    <s v="AUD"/>
    <s v="X"/>
    <m/>
    <m/>
    <m/>
    <s v="GON AoP 23/24"/>
    <n v="100"/>
    <s v="2023-2024"/>
    <m/>
    <s v="Proposing to implement as part of current workplan"/>
    <s v="AOC"/>
    <m/>
  </r>
  <r>
    <s v="No"/>
    <m/>
    <s v="Health"/>
    <x v="1"/>
    <s v="Building"/>
    <x v="11"/>
    <s v="Medical Services"/>
    <s v="Ministry"/>
    <s v="No"/>
    <m/>
    <s v="OHS Repair to GOPD/ER/CCU Flooring"/>
    <s v="Repair and replacemnet of current flooring"/>
    <x v="2"/>
    <n v="300000"/>
    <s v="AUD"/>
    <s v="X"/>
    <m/>
    <m/>
    <m/>
    <s v="GON  AOP 23/24"/>
    <n v="300"/>
    <s v="2023-2024"/>
    <m/>
    <s v="Proposing to implement as part of current workplan"/>
    <s v="AOC"/>
    <m/>
  </r>
  <r>
    <s v="Yes"/>
    <m/>
    <s v="Health"/>
    <x v="0"/>
    <s v="Buildings"/>
    <x v="11"/>
    <m/>
    <s v="Ministry"/>
    <s v="No"/>
    <m/>
    <s v="New Disability Friendly Training Institute"/>
    <s v="New disability friendly institute for training health professionals and conduct nursing award programs under the Nauru Health Professionals Training Institute."/>
    <x v="1"/>
    <n v="300000"/>
    <s v="AUD"/>
    <m/>
    <s v="X"/>
    <m/>
    <m/>
    <s v="GON"/>
    <n v="300"/>
    <n v="2023"/>
    <n v="0"/>
    <m/>
    <s v="AOC"/>
    <s v="2022-23 Budget"/>
  </r>
  <r>
    <s v="Yes"/>
    <m/>
    <s v="Health"/>
    <x v="3"/>
    <s v="Buildings"/>
    <x v="11"/>
    <s v="Public Health"/>
    <s v="Importance"/>
    <s v="No"/>
    <m/>
    <s v="Redevelopment of Naoero Public Health Centre"/>
    <s v="Reconstuction buildings lost to fire in December 2022 and extend range of servcies offered on site"/>
    <x v="0"/>
    <n v="53000000"/>
    <s v="AUD"/>
    <m/>
    <s v="X"/>
    <s v="X"/>
    <m/>
    <s v="Multiple Donor and GON"/>
    <n v="53000"/>
    <s v="2025-2030"/>
    <m/>
    <s v="Current master planning at pre-design phase"/>
    <s v="AOC"/>
    <m/>
  </r>
  <r>
    <s v="Yes"/>
    <m/>
    <s v="Health"/>
    <x v="3"/>
    <s v="Buildings"/>
    <x v="11"/>
    <s v="Medical Services"/>
    <s v="Importance"/>
    <s v="No"/>
    <m/>
    <s v="Redevelopment of RoN Hospital"/>
    <s v="Redevelopment of RONH at current site, reorientation of hospital to improve functionality"/>
    <x v="0"/>
    <n v="93000000"/>
    <s v="AUD"/>
    <m/>
    <s v="X"/>
    <s v="X"/>
    <m/>
    <s v="Multiple Donor and GON"/>
    <n v="93000"/>
    <s v="2025-2030"/>
    <m/>
    <s v="Current master planning at pre-design phase"/>
    <s v="AOC"/>
    <m/>
  </r>
  <r>
    <s v="No"/>
    <m/>
    <s v="Health"/>
    <x v="0"/>
    <s v="Stormwater"/>
    <x v="11"/>
    <s v="Medical Services"/>
    <s v="Ministry"/>
    <s v="No"/>
    <m/>
    <s v="RONH Drainage Upgrade"/>
    <s v="Upgrading of drainage system at RONH"/>
    <x v="0"/>
    <n v="500000"/>
    <s v="AUD"/>
    <m/>
    <s v="X"/>
    <m/>
    <m/>
    <s v="GON   "/>
    <n v="500"/>
    <s v="2023-2024"/>
    <m/>
    <s v="Initial discussions with GON to access emergency response funding"/>
    <s v="AOC"/>
    <m/>
  </r>
  <r>
    <s v="No"/>
    <m/>
    <s v="Health"/>
    <x v="3"/>
    <s v="Buildings"/>
    <x v="12"/>
    <m/>
    <s v="Ministry"/>
    <s v="No"/>
    <s v="Sports Complex - phase 2 "/>
    <s v="Refurbishment of RFS Building"/>
    <s v="Revamping of the RFS building to accommodate new office, recreation facilities and conference rooms."/>
    <x v="1"/>
    <n v="200000"/>
    <s v="AUD"/>
    <m/>
    <s v="X"/>
    <m/>
    <m/>
    <m/>
    <n v="200"/>
    <n v="2023"/>
    <n v="0.7"/>
    <m/>
    <s v="GF"/>
    <s v="2022-23 Budget"/>
  </r>
  <r>
    <s v="No"/>
    <m/>
    <s v="ICT"/>
    <x v="1"/>
    <s v="Specialty Equipment"/>
    <x v="13"/>
    <m/>
    <s v="Ministry"/>
    <s v="No"/>
    <m/>
    <s v="Equipment to Improve Internet Coverage"/>
    <s v="3x 50m communication flight towers, 2 Fibre Optic Cable Splicer, 15 Fibre Optic Transceivers, 10 Cisco Port Switches with accessories"/>
    <x v="1"/>
    <n v="250000"/>
    <s v="AUD"/>
    <m/>
    <m/>
    <s v="X"/>
    <m/>
    <s v="Taiwan (ROC)"/>
    <n v="250"/>
    <n v="2023"/>
    <m/>
    <s v="Taiwan will provide AUD $248,227 to assist CENPAC in purchasing much needed resources for the betterment of internet coverage "/>
    <s v="GF"/>
    <s v="2022-23 Budget"/>
  </r>
  <r>
    <s v="No"/>
    <m/>
    <s v="ICT"/>
    <x v="0"/>
    <s v="Towers and ICT"/>
    <x v="14"/>
    <m/>
    <s v="Ministry"/>
    <s v="No"/>
    <m/>
    <s v="Pay TV Infrastructure Implementation_x000a__x000a_Supporting documents"/>
    <s v="To install a 12-channel pay TV structure in Nauru to provide the general public with more options for sourcing news and entertainment. Training and development of local staff to operate this expanded service is also included."/>
    <x v="0"/>
    <n v="500000"/>
    <s v="AUD"/>
    <m/>
    <m/>
    <s v="X"/>
    <m/>
    <m/>
    <n v="500"/>
    <n v="2025"/>
    <m/>
    <s v="This is not currently being discussed with Donor partners. On hold by instruction from Parliament"/>
    <s v="GF"/>
    <s v="Book1"/>
  </r>
  <r>
    <s v="Yes"/>
    <m/>
    <s v="ICT"/>
    <x v="2"/>
    <s v="Towers and ICT"/>
    <x v="14"/>
    <m/>
    <s v="Ministry"/>
    <s v="No"/>
    <m/>
    <s v="Sustainable Power Supply for Media Building"/>
    <s v="Purchasing and Installing solar panels for  media building for steady power flow "/>
    <x v="0"/>
    <n v="200000"/>
    <s v="AUD"/>
    <m/>
    <m/>
    <s v="X"/>
    <m/>
    <m/>
    <n v="200"/>
    <n v="2025"/>
    <m/>
    <m/>
    <s v="KD"/>
    <m/>
  </r>
  <r>
    <s v="No"/>
    <m/>
    <s v="ICT"/>
    <x v="0"/>
    <s v="Towers and ICT"/>
    <x v="14"/>
    <m/>
    <s v="Ministry"/>
    <s v="Yes"/>
    <s v="East Micronesia Undersea Cable"/>
    <s v="-"/>
    <s v="Provide undersea cable to connect Nauru to Pohnpei to provide international internet connectivity"/>
    <x v="1"/>
    <m/>
    <s v="AUD"/>
    <m/>
    <m/>
    <s v="X"/>
    <m/>
    <s v="AIFFP"/>
    <s v=""/>
    <n v="2024"/>
    <m/>
    <m/>
    <m/>
    <m/>
  </r>
  <r>
    <s v="No"/>
    <m/>
    <s v="ICT"/>
    <x v="0"/>
    <s v="Towers and ICT"/>
    <x v="14"/>
    <m/>
    <s v="Ministry"/>
    <s v="No"/>
    <m/>
    <s v="Construction of Secure Area for High Value Equipment"/>
    <s v="secure a designated and secure site for the permanent installation of satellite dishes and other valauble infrastructure. "/>
    <x v="2"/>
    <n v="50000"/>
    <s v="AUD"/>
    <m/>
    <s v="X"/>
    <m/>
    <m/>
    <m/>
    <n v="50"/>
    <n v="2023"/>
    <m/>
    <s v="project awaiting funding to be released"/>
    <s v="KD "/>
    <m/>
  </r>
  <r>
    <s v="Yes"/>
    <m/>
    <s v="ICT"/>
    <x v="5"/>
    <s v="Towers and ICT"/>
    <x v="14"/>
    <m/>
    <s v="Ministry"/>
    <s v="No"/>
    <m/>
    <s v="High Value Equipment Corrective Repairs"/>
    <s v="Repair and Maintenance of high value equipment focusing on Transmission towers, transmission equipment and high end editing  equipment. "/>
    <x v="0"/>
    <n v="150000"/>
    <s v="AUD"/>
    <m/>
    <m/>
    <s v="X"/>
    <m/>
    <m/>
    <n v="150"/>
    <n v="2024"/>
    <m/>
    <s v="feasibility study to be done to determine the total cost of repair and maintenance costs on a yearly basis. "/>
    <s v="KD"/>
    <m/>
  </r>
  <r>
    <s v="No"/>
    <m/>
    <s v="Industry"/>
    <x v="3"/>
    <s v="Other Assets"/>
    <x v="15"/>
    <s v="CIE - DEMA"/>
    <s v="Ministry"/>
    <s v="No"/>
    <m/>
    <s v="Pilot Disposal of Legacy Asbestos Waste"/>
    <s v="To dispose of 5 containers of asbestos waste in deep sea waters within our EEZ."/>
    <x v="3"/>
    <n v="50000"/>
    <s v="AUD"/>
    <m/>
    <m/>
    <s v="X"/>
    <m/>
    <s v="ADB"/>
    <n v="50"/>
    <n v="2024"/>
    <m/>
    <s v="21-001, M"/>
    <s v="GF"/>
    <s v="Book1"/>
  </r>
  <r>
    <s v="No"/>
    <m/>
    <s v="Justice"/>
    <x v="1"/>
    <s v="Buildings"/>
    <x v="16"/>
    <m/>
    <s v="Ministry"/>
    <s v="No"/>
    <m/>
    <s v="Upgrade of Central Court"/>
    <m/>
    <x v="0"/>
    <m/>
    <s v="AUD"/>
    <m/>
    <m/>
    <s v="X"/>
    <m/>
    <m/>
    <s v=""/>
    <n v="2026"/>
    <m/>
    <m/>
    <m/>
    <m/>
  </r>
  <r>
    <s v="Yes"/>
    <m/>
    <s v="Justice"/>
    <x v="1"/>
    <s v="Buildings"/>
    <x v="9"/>
    <m/>
    <s v="Ministry"/>
    <s v="No"/>
    <s v="Nauru Police - Repairs and Upgrade of buildings"/>
    <s v="Upgrading the Central Police Station"/>
    <s v="To repair the current Central Police Station as it has become an OHS issue for employees. The current building is urgent need for ceiling changes, painting, major repair of the current roofing, as the architectures of the roofing is causing major ceiling flooding and electrical faults. Fearing if left unattended may cause fire works."/>
    <x v="0"/>
    <n v="200000"/>
    <s v="AUD"/>
    <m/>
    <s v="X"/>
    <m/>
    <m/>
    <m/>
    <n v="200"/>
    <m/>
    <m/>
    <m/>
    <m/>
    <m/>
  </r>
  <r>
    <s v="Yes"/>
    <m/>
    <s v="Justice"/>
    <x v="2"/>
    <s v="Specialty Equipment"/>
    <x v="9"/>
    <m/>
    <s v="Ministry"/>
    <s v="No"/>
    <m/>
    <s v="Maritime Police Unit"/>
    <s v="There is a need to repair and maintain daily operations of Maritime fleets,  hence this project is highly anticipated. this will also include the purchase of a  towing vehicle, that  currently hiring of a heavy duty truck to tow the boats is very expensive, therefore a towing  vehicle is urgently needed as well as a permanant office for Police Maritime and Security (~$100,000p.a)"/>
    <x v="0"/>
    <n v="500000"/>
    <s v="AUD"/>
    <m/>
    <s v="X"/>
    <m/>
    <m/>
    <m/>
    <n v="500"/>
    <m/>
    <m/>
    <s v="(~$100,000p.a)"/>
    <m/>
    <m/>
  </r>
  <r>
    <s v="Yes"/>
    <m/>
    <s v="Justice"/>
    <x v="1"/>
    <s v="Buildings"/>
    <x v="9"/>
    <m/>
    <s v="Ministry"/>
    <s v="No"/>
    <s v="Nauru Police - Repairs and Upgrade of buildings"/>
    <s v="Upgrading the Police Training College"/>
    <s v="To repair the current state of the current Police Training Cente, as the actual building is at the stage of collapse and has become a major OHS issue for employees. The current building is over 20 years old, the current buidling is in urgent need for major repairs such as, change of walls, painting, ceiling replacments, electrical works, water capturing system and tank, as well as the Police Gym"/>
    <x v="0"/>
    <n v="500000"/>
    <s v="AUD"/>
    <m/>
    <s v="X"/>
    <m/>
    <m/>
    <m/>
    <n v="500"/>
    <m/>
    <m/>
    <m/>
    <m/>
    <m/>
  </r>
  <r>
    <s v="Yes"/>
    <m/>
    <s v="Land"/>
    <x v="3"/>
    <s v="Sealed Roads"/>
    <x v="8"/>
    <m/>
    <s v="Condition"/>
    <s v="Yes"/>
    <s v="Capital Repairs to Sealed Roads"/>
    <s v="-"/>
    <s v="Resealing and Repairs to Existing Roads"/>
    <x v="0"/>
    <n v="14000000"/>
    <s v="AUD"/>
    <m/>
    <s v="X"/>
    <s v="X"/>
    <m/>
    <m/>
    <n v="14000"/>
    <s v="2025-2030"/>
    <m/>
    <m/>
    <m/>
    <m/>
  </r>
  <r>
    <s v="Yes"/>
    <m/>
    <s v="Land"/>
    <x v="1"/>
    <s v="Sealed Roads"/>
    <x v="8"/>
    <m/>
    <s v="Importance"/>
    <s v="No"/>
    <m/>
    <s v="Barrier Railing – Airport Ring Road"/>
    <s v="Renewal and Construction of 820LM of new Armco Barrier to Airport ring road."/>
    <x v="0"/>
    <n v="529000"/>
    <s v="AUD"/>
    <m/>
    <m/>
    <m/>
    <m/>
    <m/>
    <n v="529"/>
    <n v="2026"/>
    <m/>
    <m/>
    <s v="GF"/>
    <s v="Book1"/>
  </r>
  <r>
    <s v="Yes"/>
    <m/>
    <s v="Land"/>
    <x v="3"/>
    <s v="Sealed Roads"/>
    <x v="8"/>
    <m/>
    <s v="Importance"/>
    <s v="No"/>
    <s v="Capital Repairs to Sealed Roads"/>
    <s v="Rehabilitation of  Embassy Hill Road and Access Roads "/>
    <s v="Capital repairs to base pavement, surface seal and drainage of approximately 2.5 km road length on Embassy hill and two access roads"/>
    <x v="0"/>
    <n v="2000000"/>
    <s v="AUD"/>
    <m/>
    <m/>
    <m/>
    <m/>
    <m/>
    <n v="2000"/>
    <m/>
    <m/>
    <m/>
    <s v="SO"/>
    <m/>
  </r>
  <r>
    <s v="Yes"/>
    <m/>
    <s v="Land"/>
    <x v="3"/>
    <s v="Sealed Roads"/>
    <x v="8"/>
    <m/>
    <s v="Condition"/>
    <s v="No"/>
    <s v="Capital Repairs to Sealed Roads"/>
    <s v="Rehabilitation of  Boe School Access Road"/>
    <s v="Capital repairs to base pavement, surface seal and drainage of approximately 315 m road length providing access to Boe Infant School"/>
    <x v="0"/>
    <n v="250000"/>
    <s v="AUD"/>
    <m/>
    <m/>
    <m/>
    <m/>
    <m/>
    <n v="250"/>
    <m/>
    <m/>
    <m/>
    <s v="SO"/>
    <m/>
  </r>
  <r>
    <s v="Yes"/>
    <m/>
    <s v="Land"/>
    <x v="3"/>
    <s v="Sealed Roads"/>
    <x v="8"/>
    <m/>
    <s v="Condition"/>
    <s v="No"/>
    <s v="Capital Repairs to Sealed Roads"/>
    <s v="Improving Drainage on Ring Road"/>
    <s v="Capital repairs to the drainage system, including repairs and/or capacity increase of about 25 soak pits and addition of drain pipes to soak pits where capacity of soak areas is limited"/>
    <x v="0"/>
    <n v="750000"/>
    <s v="AUD"/>
    <m/>
    <m/>
    <m/>
    <m/>
    <m/>
    <n v="750"/>
    <m/>
    <m/>
    <m/>
    <s v="SO"/>
    <m/>
  </r>
  <r>
    <s v="Yes"/>
    <m/>
    <s v="Land"/>
    <x v="5"/>
    <s v="Sealed Roads"/>
    <x v="8"/>
    <m/>
    <s v="Condition"/>
    <s v="No"/>
    <s v="Capital Repairs to Sealed Roads"/>
    <s v="Capital Repairs to Roadside Curbs and Drainage"/>
    <s v="To inspect the condition of roadside curbs, driveways and gutters around the ring road and to perform repairs/renewal where needed"/>
    <x v="0"/>
    <n v="250000"/>
    <s v="AUD"/>
    <m/>
    <s v="X"/>
    <s v="X"/>
    <m/>
    <m/>
    <n v="250"/>
    <s v="2024-2025"/>
    <m/>
    <m/>
    <m/>
    <m/>
  </r>
  <r>
    <s v="No"/>
    <m/>
    <s v="Land"/>
    <x v="5"/>
    <s v="Sealed Roads"/>
    <x v="8"/>
    <m/>
    <s v="Condition"/>
    <s v="No"/>
    <s v="Road Maintenance"/>
    <s v="Preventive Road Maintenance Capacity"/>
    <s v="Road Maintenance program inclusive of Development, Training, Equipment &amp; Materials to establish a road maintenance team. Implementation of a Asset Management &amp; Maintenance regime focussed on preventative maintenance and Adhoc repairs."/>
    <x v="3"/>
    <n v="310000"/>
    <s v="AUD"/>
    <m/>
    <m/>
    <s v="X"/>
    <m/>
    <m/>
    <n v="310"/>
    <n v="2024"/>
    <m/>
    <s v="63-006, M"/>
    <s v="GF"/>
    <s v="Book1"/>
  </r>
  <r>
    <s v="No"/>
    <m/>
    <s v="Land"/>
    <x v="4"/>
    <s v="Other Assets"/>
    <x v="8"/>
    <m/>
    <s v="Condition"/>
    <s v="No"/>
    <m/>
    <s v="Asset Management Specialist"/>
    <s v="Technical assistance in the establishment of an Asset management framework and maintenance plans for public infrastructure such as Roads, Buildings, Seawalls and related asset components  "/>
    <x v="3"/>
    <n v="300000"/>
    <s v="AUD"/>
    <m/>
    <m/>
    <s v="X"/>
    <m/>
    <m/>
    <n v="300"/>
    <n v="2024"/>
    <m/>
    <s v="63-008, ?"/>
    <s v="GF"/>
    <s v="Book1"/>
  </r>
  <r>
    <s v="No"/>
    <m/>
    <s v="Land"/>
    <x v="3"/>
    <s v="Sealed Roads"/>
    <x v="8"/>
    <m/>
    <s v="Condition"/>
    <s v="No"/>
    <m/>
    <s v="Road Section Renewal – Airport Crossing"/>
    <s v="The re-construction of a 1700m section of public road running from the main ring road in the Aiwo district. "/>
    <x v="0"/>
    <n v="1785000"/>
    <s v="AUD"/>
    <m/>
    <m/>
    <m/>
    <m/>
    <m/>
    <n v="1785"/>
    <n v="2026"/>
    <m/>
    <m/>
    <s v="GF"/>
    <s v="Book1"/>
  </r>
  <r>
    <s v="No"/>
    <m/>
    <s v="Land"/>
    <x v="5"/>
    <s v="Sealed Roads"/>
    <x v="8"/>
    <m/>
    <s v="Condition"/>
    <s v="No"/>
    <s v="Road Maintenance"/>
    <s v="Line Marking Renewal – Nauru Rong Road"/>
    <s v="The Repainting, of the line markings to the ring road. Approximate Road Length – 22.15km"/>
    <x v="3"/>
    <n v="271000"/>
    <s v="AUD"/>
    <m/>
    <s v="X"/>
    <m/>
    <m/>
    <m/>
    <n v="271"/>
    <n v="2025"/>
    <m/>
    <s v="63-007, M"/>
    <s v="GF"/>
    <s v="Book1"/>
  </r>
  <r>
    <s v="No"/>
    <m/>
    <s v="Land"/>
    <x v="0"/>
    <s v="Specialty Equipment"/>
    <x v="0"/>
    <m/>
    <s v="Ministry"/>
    <s v="No"/>
    <m/>
    <s v="Mobile Vehicle Inspection Unit "/>
    <s v="To provide a modern inspection unit, equipped with the latest vehicle testing equipment. This unit will be able to assist the VRID office to accurately inspect and assess the safety of vehicles. "/>
    <x v="3"/>
    <n v="560000"/>
    <s v="AUD"/>
    <m/>
    <s v="X"/>
    <s v="X"/>
    <m/>
    <s v="tbd"/>
    <n v="560"/>
    <n v="2025"/>
    <m/>
    <s v="91-002, H"/>
    <s v="GF"/>
    <s v="Book1"/>
  </r>
  <r>
    <s v="No"/>
    <m/>
    <s v="Land"/>
    <x v="0"/>
    <s v="Specialty Equipment"/>
    <x v="0"/>
    <m/>
    <s v="Ministry"/>
    <s v="No"/>
    <m/>
    <s v="Nauru Electric Vehicles Charging Facility"/>
    <s v="To setup electric vehicle charging station in dedicated locations to facilitate the charging of electric vehicles/electric bikes"/>
    <x v="0"/>
    <n v="3000000"/>
    <s v="AUD"/>
    <m/>
    <m/>
    <s v="X"/>
    <m/>
    <m/>
    <n v="3000"/>
    <m/>
    <m/>
    <m/>
    <m/>
    <m/>
  </r>
  <r>
    <s v="No"/>
    <m/>
    <s v="Land"/>
    <x v="2"/>
    <s v="Motor Vehicles"/>
    <x v="0"/>
    <m/>
    <s v="Ministry"/>
    <s v="No"/>
    <m/>
    <s v="Number Plate Embossing Machinery "/>
    <s v="To set up a number plate embossing machinery in Nauru to enable the VRID office to provide number plates efficiently, and at reduced costs. "/>
    <x v="3"/>
    <n v="93000"/>
    <s v="AUD"/>
    <m/>
    <s v="X"/>
    <s v="X"/>
    <m/>
    <s v="tbd"/>
    <n v="93"/>
    <n v="2024"/>
    <m/>
    <s v="91-003, ?"/>
    <s v="GF"/>
    <s v="Book1"/>
  </r>
  <r>
    <s v="No"/>
    <m/>
    <s v="Land"/>
    <x v="0"/>
    <s v="Buildings"/>
    <x v="0"/>
    <m/>
    <s v="Ministry"/>
    <s v="No"/>
    <m/>
    <s v="VRID Office Construction "/>
    <s v="To relocate the Vehicle Registration and Insurance Division (VRID) Office to a location where it is in appropriate distance to NRO, has better internet connectivity and parking facility. BR1- when unit arrives the supplier requires it to be accompanied by a technician, hence the travel costs. Unsure about ongoing software licensing costs, think most of it is just mechanical. Could be some digital components and think cost would be minimal."/>
    <x v="0"/>
    <n v="104000"/>
    <s v="AUD"/>
    <m/>
    <s v="X"/>
    <s v="X"/>
    <m/>
    <m/>
    <n v="104"/>
    <n v="2026"/>
    <m/>
    <m/>
    <s v="GF"/>
    <s v="Book1"/>
  </r>
  <r>
    <s v="No"/>
    <m/>
    <s v="Land"/>
    <x v="2"/>
    <s v="Specialty Vehicles"/>
    <x v="0"/>
    <m/>
    <s v="Ministry"/>
    <s v="No"/>
    <m/>
    <s v="Nauru Electric/Hybrid Bus Public Transportation"/>
    <s v="By 1st qtr of 2024, Nauru will have its first electric bus for public transportation as a pilot project. DOT requires 8 buses dedicated for public transportation. As there will be a electric charging station,DOT would like to increase the electric/bybrid bus fleet."/>
    <x v="0"/>
    <n v="1000000"/>
    <s v="AUD"/>
    <m/>
    <m/>
    <s v="X"/>
    <m/>
    <m/>
    <n v="1000"/>
    <m/>
    <m/>
    <m/>
    <m/>
    <m/>
  </r>
  <r>
    <s v="No"/>
    <m/>
    <s v="Land"/>
    <x v="4"/>
    <s v="Specialty Vehicles"/>
    <x v="0"/>
    <m/>
    <s v="Ministry"/>
    <s v="No"/>
    <m/>
    <s v="Nauru Light Rail Feasibility Study"/>
    <s v="In the long term prespective, in order to reduce the expense met due to the import of the fuels for vehicles and its maintenance and to provide a reliable public transportation. The DOT is proposing to conduct a feasibility study on a light rail project."/>
    <x v="0"/>
    <n v="1000000"/>
    <s v="AUD"/>
    <m/>
    <m/>
    <s v="X"/>
    <m/>
    <m/>
    <n v="1000"/>
    <m/>
    <m/>
    <m/>
    <m/>
    <m/>
  </r>
  <r>
    <s v="No"/>
    <m/>
    <s v="Land"/>
    <x v="0"/>
    <s v="Buildings"/>
    <x v="0"/>
    <m/>
    <s v="Ministry"/>
    <s v="No"/>
    <m/>
    <s v="Nauru Land Transport Authority Building"/>
    <s v="To set up a multi discipline functioning building which undertakes vehicle registration, vehicle inspection, number plate embsossing, Drivers licence, vehicle servicing garage and Nauru Public Transport Bus parking Bay."/>
    <x v="0"/>
    <n v="5000000"/>
    <s v="AUD"/>
    <m/>
    <s v="X"/>
    <s v="X"/>
    <m/>
    <m/>
    <n v="5000"/>
    <m/>
    <m/>
    <m/>
    <m/>
    <m/>
  </r>
  <r>
    <s v="No"/>
    <m/>
    <s v="Land"/>
    <x v="1"/>
    <s v="Sealed Roads"/>
    <x v="10"/>
    <m/>
    <s v="Ministry"/>
    <s v="No"/>
    <s v="Land Reclamation"/>
    <s v="Fire Hazard Road Development"/>
    <s v="Tank farm Vital Project"/>
    <x v="3"/>
    <n v="400000"/>
    <s v="AUD"/>
    <m/>
    <m/>
    <m/>
    <s v="X"/>
    <m/>
    <n v="400"/>
    <m/>
    <m/>
    <m/>
    <m/>
    <m/>
  </r>
  <r>
    <s v="Yes"/>
    <m/>
    <s v="Land"/>
    <x v="1"/>
    <s v="Buildings"/>
    <x v="17"/>
    <m/>
    <s v="Ministry"/>
    <s v="No"/>
    <m/>
    <s v="PSA Office Development and Renovation"/>
    <s v="Acquire new office space, build reception area, meeting room and surveyors room and renovation of other office space"/>
    <x v="0"/>
    <n v="20000"/>
    <s v="AUD"/>
    <m/>
    <s v="X"/>
    <m/>
    <m/>
    <m/>
    <n v="20"/>
    <s v="2023-2024"/>
    <m/>
    <m/>
    <s v="PSA"/>
    <m/>
  </r>
  <r>
    <s v="No"/>
    <m/>
    <s v="Maritime"/>
    <x v="2"/>
    <s v="Boats and Vessels"/>
    <x v="18"/>
    <m/>
    <s v="Ministry"/>
    <s v="No"/>
    <s v="Mooring System Restoration"/>
    <s v="Hire of Tugboats for Phosphate and Fuel Ships"/>
    <s v="Hire tugs (1 year) to assist berthing and mooring ships while mooring system is restored back to operational status."/>
    <x v="3"/>
    <n v="3194000"/>
    <s v="AUD"/>
    <m/>
    <s v="X"/>
    <m/>
    <m/>
    <m/>
    <n v="3194"/>
    <n v="2024"/>
    <m/>
    <m/>
    <s v="GF"/>
    <s v="Book1"/>
  </r>
  <r>
    <s v="Yes"/>
    <m/>
    <s v="Maritime"/>
    <x v="0"/>
    <s v="Specialty Equipment"/>
    <x v="18"/>
    <m/>
    <s v="Ministry"/>
    <s v="No"/>
    <s v="Sustainable and Climate-Resilient Connectivity Project"/>
    <s v="Heavy Lifting Solution - Crane"/>
    <s v="Heavy Lifting Solution - Crane for new tugboat (donated through JICS) as part of Nauru Port Development Project."/>
    <x v="3"/>
    <n v="4500000"/>
    <s v="AUD"/>
    <m/>
    <s v="X"/>
    <s v="X"/>
    <m/>
    <m/>
    <n v="4500"/>
    <n v="2024"/>
    <m/>
    <m/>
    <s v="GF"/>
    <s v="Book1"/>
  </r>
  <r>
    <s v="No"/>
    <m/>
    <s v="Maritime"/>
    <x v="1"/>
    <s v="Multi-Asset"/>
    <x v="18"/>
    <m/>
    <s v="Ministry"/>
    <s v="Yes"/>
    <s v="Sustainable and Climate-Resilient Connectivity Project"/>
    <s v="-"/>
    <s v="Allowance for remaining tasks not yet scoped"/>
    <x v="1"/>
    <m/>
    <s v="AUD"/>
    <m/>
    <s v="X"/>
    <s v="X"/>
    <m/>
    <s v="ADB, GON"/>
    <s v=""/>
    <m/>
    <m/>
    <s v="Total fund USD$62.3m approved 2018"/>
    <s v="GF"/>
    <s v="Dev. Fund Projection 22-23"/>
  </r>
  <r>
    <s v="No"/>
    <m/>
    <s v="Maritime"/>
    <x v="0"/>
    <s v="Multi-Asset"/>
    <x v="18"/>
    <m/>
    <s v="Ministry"/>
    <s v="No"/>
    <s v="Sustainable and Climate-Resilient Connectivity Project"/>
    <s v="Port Revelopment Project"/>
    <m/>
    <x v="1"/>
    <n v="2100000"/>
    <s v="AUD"/>
    <m/>
    <s v="X"/>
    <m/>
    <m/>
    <m/>
    <n v="2100"/>
    <n v="2024"/>
    <m/>
    <s v="$2.1 million to support the Port Redevelopment Project"/>
    <s v="GF"/>
    <s v="2022-23 Budget"/>
  </r>
  <r>
    <s v="No"/>
    <m/>
    <s v="Maritime"/>
    <x v="0"/>
    <s v="Buildings"/>
    <x v="18"/>
    <m/>
    <s v="Ministry"/>
    <s v="No"/>
    <s v="Sustainable and Climate-Resilient Connectivity Project"/>
    <s v="NMPA Maintenance Capacity Training"/>
    <s v="Maintenance and Capacity Training for NMPA Employees"/>
    <x v="0"/>
    <n v="4000000"/>
    <s v="AUD"/>
    <m/>
    <s v="X"/>
    <s v="X"/>
    <m/>
    <m/>
    <n v="4000"/>
    <m/>
    <m/>
    <m/>
    <s v="NMPA"/>
    <m/>
  </r>
  <r>
    <s v="No"/>
    <m/>
    <s v="Maritime"/>
    <x v="3"/>
    <s v="Wharfs and Jetties"/>
    <x v="18"/>
    <m/>
    <s v="Ministry"/>
    <s v="No"/>
    <s v="Mooring System Restoration"/>
    <s v="Repair of Mooring System (Ronphos)"/>
    <s v="Funding was provided by Australia to scope options for replacement or repair- this work was not completed. NMPA is the lead on the project. It would be cheaper to replace this with a rotainer system but Ronphos wishes to retain this and the cantilever system"/>
    <x v="1"/>
    <n v="6800000"/>
    <s v="AUD"/>
    <s v="X"/>
    <m/>
    <m/>
    <m/>
    <m/>
    <n v="6800"/>
    <n v="2022"/>
    <m/>
    <s v="PAN-E3"/>
    <s v="GF"/>
    <s v="2022-23 Budget"/>
  </r>
  <r>
    <s v="No"/>
    <m/>
    <s v="Maritime"/>
    <x v="4"/>
    <s v="Wharfs and Jetties"/>
    <x v="18"/>
    <m/>
    <s v="Ministry"/>
    <s v="No"/>
    <m/>
    <s v="Community Servoce Obligation (CSO) Tariff Review"/>
    <s v="CSO under Public Enterpises Act 2019 to cover change in tariff at port. Additional revenue to fund infrastructure."/>
    <x v="3"/>
    <n v="1690000"/>
    <s v="AUD"/>
    <m/>
    <s v="X"/>
    <m/>
    <m/>
    <m/>
    <n v="1690"/>
    <n v="2024"/>
    <m/>
    <m/>
    <s v="GF"/>
    <s v="Book1"/>
  </r>
  <r>
    <s v="No"/>
    <m/>
    <s v="PublicBuilding"/>
    <x v="0"/>
    <s v="Buildings"/>
    <x v="8"/>
    <m/>
    <s v="Ministry"/>
    <s v="No"/>
    <s v="Community Housing"/>
    <s v="Nauru Community Housing"/>
    <s v="Construction &amp; Remediation of new and existing housing for the community"/>
    <x v="1"/>
    <n v="7000000"/>
    <s v="AUD"/>
    <m/>
    <s v="X"/>
    <m/>
    <m/>
    <m/>
    <n v="7000"/>
    <n v="2023"/>
    <m/>
    <s v="Ongoing program"/>
    <s v="DS"/>
    <s v="23/24 Budget"/>
  </r>
  <r>
    <s v="No"/>
    <m/>
    <s v="PublicBuilding"/>
    <x v="0"/>
    <s v="Housing"/>
    <x v="8"/>
    <m/>
    <s v="Ministry"/>
    <s v="No"/>
    <s v="Smart Homes Program"/>
    <s v="Container Homes Projects"/>
    <s v="20 Homes Container "/>
    <x v="1"/>
    <n v="1030684"/>
    <s v="AUD"/>
    <m/>
    <s v="X"/>
    <m/>
    <m/>
    <s v="PAD"/>
    <n v="1030.684"/>
    <n v="2023"/>
    <m/>
    <s v="Challenges with the completion, due to lack of appropriately skilled resources"/>
    <m/>
    <m/>
  </r>
  <r>
    <s v="Yes"/>
    <m/>
    <s v="PublicBuilding"/>
    <x v="0"/>
    <s v="Housing"/>
    <x v="8"/>
    <m/>
    <s v="Ministry"/>
    <s v="No"/>
    <s v="Smart Homes Program"/>
    <s v="Smart House Project 2023/2025"/>
    <s v="18 Smart House"/>
    <x v="1"/>
    <n v="2354969"/>
    <s v="AUD"/>
    <m/>
    <s v="X"/>
    <m/>
    <m/>
    <s v="PAD"/>
    <n v="2354.9690000000001"/>
    <n v="2023"/>
    <m/>
    <s v="Challenges with the completion, due to lack of appropriately skilled resources"/>
    <m/>
    <m/>
  </r>
  <r>
    <s v="No"/>
    <m/>
    <s v="PublicBuilding"/>
    <x v="0"/>
    <s v="Housing"/>
    <x v="8"/>
    <m/>
    <s v="Ministry"/>
    <s v="No"/>
    <s v="Smart Homes Program"/>
    <s v="Pilot Smart Housing Projects"/>
    <s v="4 Pilot Smart Smart House "/>
    <x v="1"/>
    <n v="231554"/>
    <s v="AUD"/>
    <m/>
    <s v="X"/>
    <m/>
    <m/>
    <s v="PAD"/>
    <n v="231.554"/>
    <n v="2023"/>
    <m/>
    <s v="Procured all Materials from EHC awaiting shipment arrivals"/>
    <m/>
    <m/>
  </r>
  <r>
    <s v="No"/>
    <m/>
    <s v="PublicBuilding"/>
    <x v="0"/>
    <s v="Building"/>
    <x v="14"/>
    <m/>
    <s v="Ministry"/>
    <s v="No"/>
    <m/>
    <s v="New Media Conference room "/>
    <s v="Reconstruction of Media conference room "/>
    <x v="1"/>
    <n v="45000"/>
    <s v="AUD"/>
    <m/>
    <s v="X"/>
    <m/>
    <m/>
    <m/>
    <n v="45"/>
    <s v="2023-2024"/>
    <n v="0.2"/>
    <s v="Construction to Begin in March 2024"/>
    <s v="KD"/>
    <m/>
  </r>
  <r>
    <s v="No"/>
    <m/>
    <s v="PublicBuilding"/>
    <x v="0"/>
    <s v="Building"/>
    <x v="14"/>
    <m/>
    <s v="Ministry"/>
    <s v="No"/>
    <m/>
    <s v="New Music Recording Studio"/>
    <s v="Reconstuction of  Music recording studio to be located at the main building "/>
    <x v="1"/>
    <n v="30000"/>
    <s v="AUD"/>
    <m/>
    <s v="X"/>
    <m/>
    <m/>
    <m/>
    <n v="30"/>
    <s v="2023-2024"/>
    <n v="0.2"/>
    <s v="construction to begin in March 2024 "/>
    <s v="KD"/>
    <m/>
  </r>
  <r>
    <s v="Yes"/>
    <m/>
    <s v="PublicBuilding"/>
    <x v="1"/>
    <s v="Buildings"/>
    <x v="19"/>
    <m/>
    <s v="Ministry"/>
    <s v="No"/>
    <m/>
    <s v="Refurbishment of Aquaculture Holding Centre"/>
    <m/>
    <x v="0"/>
    <n v="1000000"/>
    <s v="AUD"/>
    <m/>
    <m/>
    <s v="X"/>
    <m/>
    <m/>
    <n v="1000"/>
    <n v="2024"/>
    <m/>
    <m/>
    <m/>
    <m/>
  </r>
  <r>
    <s v="No"/>
    <m/>
    <s v="PublicBuilding"/>
    <x v="3"/>
    <s v="Heavy Equipment"/>
    <x v="18"/>
    <m/>
    <s v="Ministry"/>
    <s v="No"/>
    <m/>
    <s v="Replacement of Fortlift"/>
    <s v="2.5t forklift has reached end of life and required replacement"/>
    <x v="0"/>
    <n v="40000"/>
    <s v="USD"/>
    <m/>
    <s v=" X"/>
    <s v=" X"/>
    <m/>
    <s v="JICS"/>
    <n v="62.5"/>
    <m/>
    <m/>
    <m/>
    <s v="NMPA"/>
    <m/>
  </r>
  <r>
    <s v="No"/>
    <m/>
    <s v="PublicBuilding"/>
    <x v="0"/>
    <s v="Housing"/>
    <x v="18"/>
    <m/>
    <s v="Ministry"/>
    <s v="No"/>
    <s v="Sustainable and Climate-Resilient Connectivity Project"/>
    <s v="Relocation of Housing in Red Zone"/>
    <s v="Funding for the leasing, repairs and maintenance of 38 houses for temporary accommodation as part of relocation plan."/>
    <x v="3"/>
    <n v="1240000"/>
    <s v="AUD"/>
    <m/>
    <m/>
    <s v="X"/>
    <m/>
    <s v="ADB"/>
    <n v="1240"/>
    <n v="2024"/>
    <m/>
    <m/>
    <s v="GF"/>
    <s v="Book1"/>
  </r>
  <r>
    <s v="Yes"/>
    <m/>
    <s v="PublicBuilding"/>
    <x v="3"/>
    <s v="Buildings"/>
    <x v="17"/>
    <m/>
    <s v="Condition"/>
    <s v="No"/>
    <m/>
    <s v="Reconstruction of Internal Affairs Buildings (Mennen Hill)"/>
    <s v="Reconstruction of internal affairs buildings located on Mennen Hill, including child protection and counselling, tourism office, domestic violence shelter, Nauru Cultural center and Youth Affairs Services Buidlings "/>
    <x v="0"/>
    <n v="1300000"/>
    <s v="AUD"/>
    <m/>
    <m/>
    <s v="X"/>
    <m/>
    <m/>
    <n v="1300"/>
    <m/>
    <m/>
    <m/>
    <s v="SO"/>
    <m/>
  </r>
  <r>
    <s v="Yes"/>
    <m/>
    <s v="PublicBuilding"/>
    <x v="4"/>
    <s v="Buildings"/>
    <x v="17"/>
    <m/>
    <s v="Ministry"/>
    <s v="No"/>
    <m/>
    <s v="Master Plan for Government Building (Consolidation)"/>
    <s v="Master plan for redevelopment of the main admin building, possibly relocation to high ground, and green energy. Also consolidation of government buildings into one area."/>
    <x v="0"/>
    <n v="400000"/>
    <s v="AUD"/>
    <m/>
    <s v="X"/>
    <m/>
    <m/>
    <m/>
    <n v="400"/>
    <m/>
    <m/>
    <m/>
    <s v="MD"/>
    <m/>
  </r>
  <r>
    <m/>
    <m/>
    <s v="Recreation"/>
    <x v="0"/>
    <s v="Other Assets"/>
    <x v="12"/>
    <s v="DOE"/>
    <s v="Ministry"/>
    <s v="No"/>
    <s v="Sporting Facilities in All Schools "/>
    <s v="Outdoor Sports Field "/>
    <s v="Lease new land spaces to build sporting fields near schools "/>
    <x v="0"/>
    <n v="4000000"/>
    <s v="AUD"/>
    <m/>
    <m/>
    <s v="X"/>
    <m/>
    <m/>
    <n v="4000"/>
    <m/>
    <m/>
    <m/>
    <m/>
    <m/>
  </r>
  <r>
    <s v="Yes"/>
    <m/>
    <s v="Recreation"/>
    <x v="0"/>
    <s v="Multi-Asset"/>
    <x v="12"/>
    <s v="NRC "/>
    <s v="Importance"/>
    <s v="Yes"/>
    <s v="Micronesian Games 2026 Infrastructures Program"/>
    <s v="-"/>
    <m/>
    <x v="0"/>
    <n v="14500000"/>
    <s v="AUD"/>
    <m/>
    <m/>
    <s v="X"/>
    <m/>
    <m/>
    <n v="14500"/>
    <n v="2023"/>
    <m/>
    <m/>
    <m/>
    <m/>
  </r>
  <r>
    <s v="No"/>
    <m/>
    <s v="Recreation"/>
    <x v="0"/>
    <s v="Other Assets"/>
    <x v="12"/>
    <s v="NRC "/>
    <s v="Importance"/>
    <s v="No"/>
    <s v="Micronesian Games 2026 Infrastructures"/>
    <s v="Track and Field Facilities"/>
    <s v="Build New Track &amp; Field  to cater Micronesian Games 2026 "/>
    <x v="0"/>
    <n v="5500000"/>
    <s v="AUD"/>
    <m/>
    <m/>
    <s v="X"/>
    <m/>
    <m/>
    <n v="5500"/>
    <m/>
    <m/>
    <m/>
    <m/>
    <m/>
  </r>
  <r>
    <s v="Yes"/>
    <m/>
    <s v="Recreation"/>
    <x v="0"/>
    <s v="Buildings"/>
    <x v="12"/>
    <s v="NRC "/>
    <s v="Importance"/>
    <s v="No"/>
    <s v="Micronesian Games 2026 Infrastructures"/>
    <s v="Grandstand Stadium with Indoor Sport Hall"/>
    <s v="Seating embarkment view, office spaces, VIP arena, change room, toilets &amp; indoor sports"/>
    <x v="0"/>
    <n v="8000000"/>
    <s v="AUD"/>
    <m/>
    <m/>
    <s v="X"/>
    <m/>
    <m/>
    <n v="8000"/>
    <m/>
    <m/>
    <m/>
    <m/>
    <m/>
  </r>
  <r>
    <s v="Yes"/>
    <m/>
    <s v="Recreation"/>
    <x v="0"/>
    <s v="Buildings"/>
    <x v="12"/>
    <s v="NRC "/>
    <s v="Importance"/>
    <s v="No"/>
    <s v="Micronesian Games 2026 Infrastructures"/>
    <s v="Mini Sports Halls"/>
    <s v="Two new sports hall to dedicate building to sports like Boxing, Wrestling, Judo, Powerlifting"/>
    <x v="0"/>
    <n v="1500000"/>
    <s v="AUD"/>
    <m/>
    <m/>
    <s v="X"/>
    <m/>
    <m/>
    <n v="1500"/>
    <m/>
    <m/>
    <m/>
    <m/>
    <m/>
  </r>
  <r>
    <s v="Yes"/>
    <m/>
    <s v="Recreation"/>
    <x v="0"/>
    <s v="Buildings"/>
    <x v="12"/>
    <s v="NRC "/>
    <s v="Ministry"/>
    <s v="No"/>
    <s v="Micronesian Games 2026 Infrastructures"/>
    <s v="High Performance Center"/>
    <s v="Elite athlete development pathway traininig center "/>
    <x v="0"/>
    <n v="750000"/>
    <s v="AUD"/>
    <m/>
    <m/>
    <s v="X"/>
    <m/>
    <m/>
    <n v="750"/>
    <m/>
    <m/>
    <m/>
    <m/>
    <m/>
  </r>
  <r>
    <s v="Yes"/>
    <m/>
    <s v="Recreation"/>
    <x v="0"/>
    <s v="Reclamation"/>
    <x v="12"/>
    <s v="NRC "/>
    <s v="Importance"/>
    <s v="No"/>
    <s v="Micronesian Games 2026 Infrastructures"/>
    <s v="Land Site Preparation and Access Road"/>
    <s v="Contracting expertise Rehab corperation in doing the land leveling project "/>
    <x v="0"/>
    <n v="4100000"/>
    <s v="AUD"/>
    <m/>
    <m/>
    <s v="X"/>
    <m/>
    <m/>
    <n v="4100"/>
    <m/>
    <m/>
    <m/>
    <m/>
    <m/>
  </r>
  <r>
    <s v="Yes"/>
    <m/>
    <s v="Recreation"/>
    <x v="1"/>
    <s v="Specialty Equipment"/>
    <x v="12"/>
    <s v="NRC "/>
    <s v="Ministry"/>
    <s v="No"/>
    <s v="Micronesian Games 2026 Infrastructures"/>
    <s v="Renovation of Existing Sport Courts"/>
    <s v="Tennis courts, Basketball &amp; Volleyball Courts "/>
    <x v="0"/>
    <n v="1000000"/>
    <s v="AUD"/>
    <m/>
    <m/>
    <s v="X"/>
    <m/>
    <m/>
    <n v="1000"/>
    <m/>
    <m/>
    <m/>
    <m/>
    <m/>
  </r>
  <r>
    <s v="Yes"/>
    <m/>
    <s v="Recreation"/>
    <x v="0"/>
    <s v="Specialty Equipment"/>
    <x v="12"/>
    <s v="NRC "/>
    <s v="Importance"/>
    <s v="No"/>
    <s v="Micronesian Games 2026 Infrastructures"/>
    <s v="Sporting Equipments and Accessories "/>
    <s v="Equipments &amp; assets for the Games "/>
    <x v="0"/>
    <n v="2500000"/>
    <s v="AUD"/>
    <m/>
    <m/>
    <s v="X"/>
    <m/>
    <m/>
    <n v="2500"/>
    <m/>
    <m/>
    <m/>
    <m/>
    <m/>
  </r>
  <r>
    <s v="Yes"/>
    <m/>
    <s v="Recreation"/>
    <x v="0"/>
    <s v="Buildings"/>
    <x v="12"/>
    <s v="NRC "/>
    <s v="Importance"/>
    <s v="No"/>
    <s v="Micronesian Games 2026 Infrastructures"/>
    <s v="Games Village"/>
    <s v="Accommodation games village to assist with the limited accommodations on island"/>
    <x v="0"/>
    <n v="6500000"/>
    <s v="AUD"/>
    <m/>
    <m/>
    <s v="X"/>
    <m/>
    <m/>
    <n v="6500"/>
    <m/>
    <m/>
    <m/>
    <m/>
    <m/>
  </r>
  <r>
    <s v="No"/>
    <m/>
    <s v="Recreation"/>
    <x v="0"/>
    <s v="Multi-Asset"/>
    <x v="12"/>
    <s v="DOE"/>
    <s v="Ministry"/>
    <s v="Yes"/>
    <s v="Sporting Facilities in All Schools "/>
    <m/>
    <m/>
    <x v="0"/>
    <m/>
    <s v="AUD"/>
    <m/>
    <m/>
    <s v="X"/>
    <m/>
    <m/>
    <s v=""/>
    <n v="2026"/>
    <m/>
    <m/>
    <m/>
    <m/>
  </r>
  <r>
    <s v="No"/>
    <m/>
    <s v="Recreation"/>
    <x v="0"/>
    <s v="Buildings"/>
    <x v="12"/>
    <s v="DOE"/>
    <s v="Ministry"/>
    <s v="No"/>
    <s v="Sporting Facilities in All Schools "/>
    <s v="Overhead Sports Hall"/>
    <s v="Build new overhead sports hall"/>
    <x v="0"/>
    <n v="6000000"/>
    <s v="AUD"/>
    <m/>
    <m/>
    <s v="X"/>
    <m/>
    <m/>
    <n v="6000"/>
    <m/>
    <m/>
    <m/>
    <m/>
    <m/>
  </r>
  <r>
    <s v="No"/>
    <m/>
    <s v="Waste"/>
    <x v="0"/>
    <s v="Multi-Asset"/>
    <x v="5"/>
    <s v="NRC/ADB"/>
    <s v="Importance"/>
    <s v="No"/>
    <m/>
    <s v="Compost Facility"/>
    <s v="Construction of compost facility and resource recovery centre "/>
    <x v="1"/>
    <m/>
    <s v="AUD"/>
    <m/>
    <m/>
    <s v="X"/>
    <m/>
    <s v="ADB"/>
    <s v=""/>
    <m/>
    <m/>
    <m/>
    <s v="Mark Hiram"/>
    <m/>
  </r>
  <r>
    <s v="No"/>
    <m/>
    <s v="Waste"/>
    <x v="0"/>
    <s v="Buildings"/>
    <x v="0"/>
    <m/>
    <s v="Ministry"/>
    <s v="No"/>
    <m/>
    <s v="Nauru Vehicle Recycling Facility"/>
    <s v="to shredd old derelict vehicles and to process the scrap for shipment, this project involves multiple entities like DOT,DOID,DEMA,CCNR and NRC"/>
    <x v="0"/>
    <n v="7000000"/>
    <s v="AUD"/>
    <m/>
    <m/>
    <s v="X"/>
    <m/>
    <m/>
    <n v="7000"/>
    <m/>
    <m/>
    <m/>
    <m/>
    <m/>
  </r>
  <r>
    <s v="No"/>
    <m/>
    <s v="Waste"/>
    <x v="0"/>
    <s v="Buildings"/>
    <x v="10"/>
    <m/>
    <s v="Ministry"/>
    <s v="No"/>
    <m/>
    <s v="Waste recycling centre"/>
    <s v="Processing centre for recyclables, includes cars, scrap metal, plastic, white goods, e-waste, tyres, hazardous waste (inc asbestos)"/>
    <x v="0"/>
    <m/>
    <s v="AUD"/>
    <m/>
    <m/>
    <s v="X"/>
    <m/>
    <s v="ADB"/>
    <s v=""/>
    <m/>
    <m/>
    <m/>
    <m/>
    <m/>
  </r>
  <r>
    <s v="No"/>
    <m/>
    <s v="Waste"/>
    <x v="3"/>
    <s v="Unknown (tbd)"/>
    <x v="10"/>
    <m/>
    <s v="Ministry"/>
    <s v="No"/>
    <m/>
    <s v="Redevelopment of Landfill Site "/>
    <s v="Redesign and redeveopment of existing landfill site to mitigate adverse environmental, health and safety impacts, including leachate capture to prevent ground water contamination  "/>
    <x v="0"/>
    <n v="5000000"/>
    <s v="AUD"/>
    <m/>
    <m/>
    <s v="X"/>
    <m/>
    <s v="ADB/Japan"/>
    <n v="5000"/>
    <m/>
    <m/>
    <m/>
    <s v="Mark Hiram"/>
    <m/>
  </r>
  <r>
    <s v="No"/>
    <m/>
    <s v="WaterSewer"/>
    <x v="0"/>
    <s v="Septic Tanks"/>
    <x v="15"/>
    <s v="CIE - DEMA"/>
    <s v="Ministry"/>
    <s v="No"/>
    <m/>
    <s v="Provision of Twin Chamber Household Septic Systems"/>
    <s v="To install twin chamber septic tanks (30) at the household level to minimize the contamination of brackish water and to help address the negative impacts on public and environmental health."/>
    <x v="3"/>
    <n v="80000"/>
    <s v="AUD"/>
    <m/>
    <m/>
    <s v="X"/>
    <m/>
    <s v="ADB"/>
    <n v="80"/>
    <n v="2024"/>
    <m/>
    <s v="21-002, H"/>
    <s v="GF"/>
    <s v="Book1"/>
  </r>
  <r>
    <s v="No"/>
    <m/>
    <s v="WaterSewer"/>
    <x v="0"/>
    <s v="Water Treatment"/>
    <x v="5"/>
    <s v="DCCNR - Energy"/>
    <s v="Ministry"/>
    <s v="No"/>
    <m/>
    <s v="Solar Water RO-Purifier System Project"/>
    <s v="The proposed project is to provide a solar-based RO system drinking water solution for the hospital. There will be a drinking water kiosk kept outside the hospital that will help the hospital and the community outside get free drinking water, along with water for normal hospital use. The project is funded by the International Solar Alliance (ISA) with a grant of 50,000 US$."/>
    <x v="3"/>
    <n v="50000"/>
    <s v="USD"/>
    <m/>
    <s v="X"/>
    <s v="X"/>
    <m/>
    <s v="ISA,GON"/>
    <n v="78.125"/>
    <n v="2024"/>
    <m/>
    <s v="22-003, M"/>
    <s v="GF"/>
    <s v="Book1"/>
  </r>
  <r>
    <s v="No"/>
    <m/>
    <s v="WaterSewer"/>
    <x v="1"/>
    <s v="Sewerage Treatment"/>
    <x v="5"/>
    <s v="NUC"/>
    <s v="Ministry"/>
    <s v="No"/>
    <m/>
    <s v="Development of a new Sewage Treatment Plant"/>
    <s v="Design and Development of a sewage treatment plant, with adequate capacity to accept, treat and discharge sewage waste pumped from all public and private septic tanks "/>
    <x v="0"/>
    <n v="5000000"/>
    <s v="AUD"/>
    <m/>
    <m/>
    <m/>
    <m/>
    <m/>
    <n v="5000"/>
    <m/>
    <m/>
    <m/>
    <s v="SO"/>
    <m/>
  </r>
  <r>
    <s v="Yes"/>
    <m/>
    <s v="WaterSewer"/>
    <x v="4"/>
    <s v="Multi-Asset"/>
    <x v="5"/>
    <s v="NUC, DOF"/>
    <s v="Importance"/>
    <s v="No"/>
    <s v="Nauru Sustainable Urban Development Project"/>
    <s v="Nauru Sustainable Urban Development Project (Design)"/>
    <s v="Identify opportunities to improve water supply, sanitation and solid waste management on Nauru"/>
    <x v="1"/>
    <n v="2000000"/>
    <s v="USD"/>
    <m/>
    <m/>
    <s v="X"/>
    <m/>
    <s v="ADB"/>
    <n v="3125"/>
    <s v="2022-2024"/>
    <n v="0.6"/>
    <m/>
    <s v="GF"/>
    <m/>
  </r>
  <r>
    <s v="Yes"/>
    <m/>
    <s v="WaterSewer"/>
    <x v="1"/>
    <s v="Multi-Asset"/>
    <x v="5"/>
    <s v="NUC, DOF"/>
    <s v="Importance"/>
    <s v="Yes"/>
    <s v="Nauru Sustainable Urban Development Project"/>
    <m/>
    <s v="Implement improvements in water supply, sanitation and solid waste management from Master Plan"/>
    <x v="3"/>
    <n v="38500000"/>
    <s v="USD"/>
    <m/>
    <m/>
    <s v="X"/>
    <m/>
    <s v="ADB"/>
    <n v="60156.25"/>
    <s v="2022-2026"/>
    <m/>
    <s v="For FY 2022-23, ADB is expecting to contribute $1.5 million in-kind assistance for this project."/>
    <s v="GF"/>
    <s v="Dev. Fund Projection 22-23"/>
  </r>
  <r>
    <s v="Yes"/>
    <m/>
    <s v="WaterSewer"/>
    <x v="0"/>
    <s v="Multi-Asset"/>
    <x v="5"/>
    <s v="NUC/ADB"/>
    <s v="Importance"/>
    <s v="No"/>
    <s v="Nauru Sustainable Urban Development Project"/>
    <s v="Water Reticulation to Households"/>
    <s v="Reticulation and Reservoirs for households"/>
    <x v="1"/>
    <m/>
    <s v="AUD"/>
    <m/>
    <m/>
    <s v="X"/>
    <m/>
    <s v="ADB"/>
    <s v=""/>
    <m/>
    <m/>
    <m/>
    <s v="Mark Hiram"/>
    <m/>
  </r>
  <r>
    <s v="Yes"/>
    <m/>
    <s v="WaterSewer"/>
    <x v="0"/>
    <s v="Storage Tanks"/>
    <x v="5"/>
    <s v="DCCNR - Water"/>
    <s v="Ministry"/>
    <s v="No"/>
    <m/>
    <s v="Provision of Household Water Storage Tanks"/>
    <s v="Securing Nauru’s access to water by augmenting household water storage capacity and improving supply side constraints by constructing 10,000L water tanks to households (50)."/>
    <x v="3"/>
    <n v="200000"/>
    <s v="AUD"/>
    <m/>
    <s v="X"/>
    <m/>
    <m/>
    <m/>
    <n v="200"/>
    <n v="2024"/>
    <m/>
    <s v="22-002, L"/>
    <s v="GF"/>
    <s v="Book1"/>
  </r>
  <r>
    <s v="Yes"/>
    <m/>
    <s v="WaterSewer"/>
    <x v="0"/>
    <s v="Reservoirs"/>
    <x v="20"/>
    <s v="NUC"/>
    <s v="Ministry"/>
    <s v="No"/>
    <m/>
    <s v="Water Storage Tank Upgrade"/>
    <s v="Expanding Storage Capacity. Rehab 3 million L water storage tank and 2 x 300,000 L water treatment tanks for B-13 site - materials on island - need a new contractor"/>
    <x v="0"/>
    <n v="350000"/>
    <s v="AUD"/>
    <s v="X"/>
    <s v="X"/>
    <m/>
    <m/>
    <s v="NUC"/>
    <n v="350"/>
    <n v="2024"/>
    <m/>
    <m/>
    <s v="Mark Hiram"/>
    <m/>
  </r>
  <r>
    <s v="Yes"/>
    <m/>
    <s v="WaterSewer"/>
    <x v="0"/>
    <s v="Pipelines"/>
    <x v="20"/>
    <s v="PMU, DCCNR"/>
    <s v="Ministry"/>
    <s v="No"/>
    <s v="Nauru Sustainable Urban Development Project"/>
    <s v="Water Supply Pipeline (NSUDP)"/>
    <s v="Reticulation and Reservoirs for households"/>
    <x v="3"/>
    <n v="37400000"/>
    <s v="AUD"/>
    <m/>
    <m/>
    <s v="X"/>
    <m/>
    <s v="ADB"/>
    <n v="37400"/>
    <n v="2025"/>
    <m/>
    <s v="Feasibilty Studeis completed, NUC as IA"/>
    <s v="Mark Hiram"/>
    <s v="PMU"/>
  </r>
  <r>
    <s v="Yes"/>
    <m/>
    <s v="WaterSewer"/>
    <x v="0"/>
    <s v="Other Assets"/>
    <x v="20"/>
    <s v="PMU"/>
    <s v="Ministry"/>
    <s v="No"/>
    <s v="Nauru Sustainable Urban Development Project"/>
    <s v="Sanitation Upgrade (NSUDP)"/>
    <s v="System for treatment of sludge from septic tanks to produce nitrogen rich compost for land reclamation"/>
    <x v="3"/>
    <n v="28000000"/>
    <s v="AUD"/>
    <m/>
    <m/>
    <s v="X"/>
    <m/>
    <s v="ADB"/>
    <n v="28000"/>
    <n v="2025"/>
    <m/>
    <s v="Feasibilty Studeis completed, NUC as IA"/>
    <s v="Mark Hiram"/>
    <s v="PMU"/>
  </r>
  <r>
    <s v="Yes"/>
    <m/>
    <s v="WaterSewer"/>
    <x v="1"/>
    <s v="Other Assets"/>
    <x v="20"/>
    <s v="NUC"/>
    <s v="Ministry"/>
    <s v="No"/>
    <m/>
    <s v="SMARTEN RO Project"/>
    <s v="Establishment of Water Production Facility at Meneng Site"/>
    <x v="1"/>
    <n v="100000"/>
    <s v="AUD"/>
    <s v="X"/>
    <m/>
    <s v="X"/>
    <m/>
    <s v="NUC"/>
    <n v="100"/>
    <n v="2025"/>
    <m/>
    <m/>
    <s v="Mark Hiram"/>
    <m/>
  </r>
  <r>
    <s v="No"/>
    <m/>
    <s v="WaterSewer"/>
    <x v="0"/>
    <s v="Other Assets"/>
    <x v="20"/>
    <s v="NUC"/>
    <s v="Ministry"/>
    <s v="No"/>
    <m/>
    <s v="Water Office Project"/>
    <s v="Office to accomdate water administation and Lab "/>
    <x v="1"/>
    <n v="100000"/>
    <s v="AUD"/>
    <s v="X"/>
    <m/>
    <m/>
    <m/>
    <s v="NUC"/>
    <n v="100"/>
    <n v="2023"/>
    <m/>
    <m/>
    <s v="Mark Hiram"/>
    <m/>
  </r>
  <r>
    <s v="Yes"/>
    <m/>
    <s v="Land"/>
    <x v="0"/>
    <s v="Other Assets"/>
    <x v="21"/>
    <m/>
    <s v="Ministry"/>
    <s v="No"/>
    <m/>
    <s v="Extension of Menen Farm"/>
    <s v="DEMA is in the process of working with UNDP to access $2m from China's Global Development South South Cooperation Fund to construct the necessary infrastructure to install climate smart agricultural technologies on site"/>
    <x v="0"/>
    <n v="2000000"/>
    <s v="AUD"/>
    <s v="X"/>
    <m/>
    <m/>
    <m/>
    <m/>
    <n v="2000"/>
    <n v="2024"/>
    <m/>
    <s v="An NPP totalling about $500k to clear and prepare the site has been submitted during the budget process and waiting for feedback from Finance. If this does not come to fruition, then we will have to bank on the $2m to support this activity also. "/>
    <s v="DS"/>
    <s v="DEMA"/>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n v="1"/>
    <s v="AIR-11"/>
    <s v="AIR-11"/>
    <s v="Aviation"/>
    <s v="New"/>
    <x v="0"/>
    <s v="Yes"/>
    <s v="Nauru Airport Terminal Redevelopment Program"/>
    <s v="Nauru Airport Terminal Redevelopment Program"/>
    <s v="To upgrade the existing terminal with increase in floor space of arrival, departure lounge. Adding new duty free premises, introducing elevated parking lot, introduction of centralised air conditioner. Increasing the solar roofing within the airport premises. A mini sewage treatment plant."/>
    <s v="Planned"/>
    <n v="20000"/>
  </r>
  <r>
    <n v="17"/>
    <s v="EDU-21"/>
    <s v="EDU-21"/>
    <s v="Education"/>
    <s v="Upgrade"/>
    <x v="1"/>
    <s v="No"/>
    <s v="Quality Access to Education and Training"/>
    <s v="Hospitality Kitchen Improvements"/>
    <s v="To Commercial kitchen Australian standard."/>
    <s v="Planned"/>
    <n v="3000"/>
  </r>
  <r>
    <n v="20"/>
    <s v="EDU-24"/>
    <s v="EDU-24"/>
    <s v="Education"/>
    <s v="Upgrade"/>
    <x v="1"/>
    <s v="No"/>
    <s v="Quality Access to Education and Training"/>
    <s v="Engineering Industrial Workshop Improvements"/>
    <s v="Improvement to Engineering workshop "/>
    <s v="Planned"/>
    <n v="3000"/>
  </r>
  <r>
    <n v="21"/>
    <s v="EDU-25"/>
    <s v="EDU-25"/>
    <s v="Education"/>
    <s v="New"/>
    <x v="1"/>
    <s v="No"/>
    <m/>
    <s v="New Multipurpose Building for Life Skills"/>
    <s v="Multi purpose workshop for life skills program training."/>
    <s v="Planned"/>
    <n v="5000"/>
  </r>
  <r>
    <n v="23"/>
    <s v="EMG-11"/>
    <s v="EMG-11"/>
    <s v="Emergency"/>
    <s v="Purchase"/>
    <x v="2"/>
    <s v="No"/>
    <m/>
    <s v="Replacement of Fire Trucks"/>
    <s v="Airport categorisation is about to change with the purchase of the new 737-800 cargo plane.  Fire service cannot currently meet the requirements of this categorisation.  Existing fire trucks are old and access to parts is becoming a major issue"/>
    <s v="Planned"/>
    <n v="2000"/>
  </r>
  <r>
    <n v="32"/>
    <s v="ENE-13"/>
    <s v="ENE-13"/>
    <s v="Energy"/>
    <s v="New"/>
    <x v="3"/>
    <s v="No"/>
    <s v="High Voltage 11KV Grid Extention"/>
    <s v="RPC 2 Grid Extension "/>
    <s v="Source funding to connect HV Grid Extension on Government infrastructure at topside that are currently energised by stand alone gensets"/>
    <s v="Planned"/>
    <n v="900"/>
  </r>
  <r>
    <n v="33"/>
    <s v="ENE-14"/>
    <s v="ENE-14"/>
    <s v="Energy"/>
    <s v="Upgrade"/>
    <x v="3"/>
    <s v="No"/>
    <s v="Low Voltage Distribution Line Upgrade"/>
    <s v="Buada Low Voltage Underground Cable Upgrade"/>
    <s v="To replace existing undergound cables the whole of Buada District  in which have deteriorated and is causing power flunctuations"/>
    <s v="Planned"/>
    <n v="1200"/>
  </r>
  <r>
    <n v="37"/>
    <s v="ENE-18"/>
    <s v="ENE-18"/>
    <s v="Energy"/>
    <s v="Upgrade"/>
    <x v="3"/>
    <s v="No"/>
    <m/>
    <s v="Upgrade Substation at Location Area"/>
    <s v="Switch exisiting Air Break Switch (ABS) with Ring Main Unit (RMU). Current ABS are deteriorting and in dire need to replace "/>
    <s v="Planned"/>
    <n v="1500"/>
  </r>
  <r>
    <n v="38"/>
    <s v="ENE-19"/>
    <s v="ENE-19"/>
    <s v="Energy"/>
    <s v="Upgrade"/>
    <x v="3"/>
    <s v="No"/>
    <m/>
    <s v="Upgrade 3.3kva Switch Gear at Power Station "/>
    <s v="Existing switch gear outdated &gt;20years, spares are not available globally "/>
    <s v="Planned"/>
    <n v="1102"/>
  </r>
  <r>
    <n v="39"/>
    <s v="ENE-20"/>
    <s v="ENE-20"/>
    <s v="Energy"/>
    <s v="Upgrade"/>
    <x v="3"/>
    <s v="No"/>
    <m/>
    <s v="Upgrade RMN, RME, and RMS Power Transformers "/>
    <s v="Existing 2.5MVA TRX are have become insufficent due to forever increasing demand, want to replace with 4.5MVA - urgent project as 1 already down, losing another would lead to load shedding - future proofing"/>
    <s v="Appraising"/>
    <n v="1396"/>
  </r>
  <r>
    <n v="40"/>
    <s v="ENE-23"/>
    <s v="ENE-23"/>
    <s v="Energy"/>
    <s v="New"/>
    <x v="3"/>
    <s v="No"/>
    <m/>
    <s v="16 metre Cherry Picker"/>
    <s v="Acquisition of specialist vehicle to enable safe working around distribution pylons"/>
    <s v="Planned"/>
    <n v="250"/>
  </r>
  <r>
    <n v="45"/>
    <s v="ENV-13"/>
    <s v="ENV-25"/>
    <s v="Environment"/>
    <s v="New"/>
    <x v="4"/>
    <s v="No"/>
    <s v="Coastal Protection Program"/>
    <s v="Renewal of Seawalls (Aiwo Hotel)"/>
    <s v="Construction renewal of existing Seawalls at the rear of Aiwo Hotel"/>
    <s v="Planned"/>
    <n v="396"/>
  </r>
  <r>
    <n v="46"/>
    <s v="ENV-14"/>
    <s v="ENV-25"/>
    <s v="Environment"/>
    <s v="New"/>
    <x v="4"/>
    <s v="No"/>
    <s v="Coastal Protection Program"/>
    <s v="Renewal of Seawalls (north of new port - 82m)"/>
    <s v="Construction renewal of existing Seawalls immediately North of Nauru Port"/>
    <s v="Planned"/>
    <n v="492"/>
  </r>
  <r>
    <n v="47"/>
    <s v="ENV-15"/>
    <s v="ENV-25"/>
    <s v="Environment"/>
    <s v="New"/>
    <x v="4"/>
    <s v="No"/>
    <s v="Coastal Protection Program"/>
    <s v="Renewal of Seawalls (north from new port - 386 metres)"/>
    <s v="Construction renewal of existing Seawalls North of the Nauru Port"/>
    <s v="Planned"/>
    <n v="2316"/>
  </r>
  <r>
    <n v="48"/>
    <s v="ENV-16"/>
    <s v="ENV-25"/>
    <s v="Environment"/>
    <s v="New"/>
    <x v="4"/>
    <s v="No"/>
    <s v="Coastal Protection Program"/>
    <s v="Renewal of Seawalls (Menen Hotel - 414 metres)"/>
    <s v="Construction renewal of existing Seawalls near the Menen Hotel"/>
    <s v="Planned"/>
    <n v="2484"/>
  </r>
  <r>
    <n v="49"/>
    <s v="ENV-17"/>
    <s v="ENV-25"/>
    <s v="Environment"/>
    <s v="New"/>
    <x v="4"/>
    <s v="No"/>
    <s v="Coastal Protection Program"/>
    <s v="Construction of Seawalls (Various Locations)"/>
    <s v="Construction of new Seawalls - ANETAN (59 Metres)"/>
    <s v="Appraising"/>
    <n v="324.5"/>
  </r>
  <r>
    <n v="51"/>
    <s v="ENV-19"/>
    <s v="ENV-25"/>
    <s v="Environment"/>
    <s v="New"/>
    <x v="4"/>
    <s v="No"/>
    <s v="Coastal Protection Program"/>
    <s v="Construction of Seawalls (Various Locations)"/>
    <s v="Construction of new Seawalls - ANIBARE (40 Metres)"/>
    <s v="Appraising"/>
    <n v="220"/>
  </r>
  <r>
    <n v="52"/>
    <s v="ENV-27"/>
    <s v="ENV-25"/>
    <s v="Environment"/>
    <s v="Maintenance"/>
    <x v="4"/>
    <s v="No"/>
    <s v="Coastal Protection Program"/>
    <s v="Repairs to Existing Seawalls (riprap)"/>
    <s v="To Inspect the condition of the 11 existing ripraps around the island and perform maintenance/repairs where necessary."/>
    <s v="Planned"/>
    <n v="770"/>
  </r>
  <r>
    <n v="53"/>
    <s v="ENV-25"/>
    <s v="ENV-25"/>
    <s v="Environment"/>
    <s v="Maintenance"/>
    <x v="4"/>
    <s v="Yes"/>
    <s v="Coastal Protection Program"/>
    <s v="Coastal Protection Program"/>
    <s v="To Inspect the condition of the 11 existing ripraps around the island and perform maintenance/repairs where necessary."/>
    <s v="Planned"/>
    <n v="2000"/>
  </r>
  <r>
    <n v="54"/>
    <s v="ENV-23"/>
    <s v="ENV-23"/>
    <s v="Environment"/>
    <s v="Upgrade"/>
    <x v="5"/>
    <s v="No"/>
    <m/>
    <s v="New Seawall Behind the Central Police Station"/>
    <s v="Land is eroding and  in the future may take the Police Station to its feet,  so the back needs to be back filled and a seawall built. If eroding is left unattened too , may cause major distruptions In tne near future"/>
    <s v="Planned"/>
    <n v="400"/>
  </r>
  <r>
    <n v="61"/>
    <s v="HEA-14"/>
    <s v="HEA-14"/>
    <s v="Health"/>
    <s v="New"/>
    <x v="6"/>
    <s v="No"/>
    <m/>
    <s v="New Renal Dialysis Unit Building"/>
    <s v="Relocate and construct new renal dialysis unit"/>
    <s v="Appraising"/>
    <n v="2000"/>
  </r>
  <r>
    <n v="65"/>
    <s v="HEA-18"/>
    <s v="HEA-18"/>
    <s v="Health"/>
    <s v="Renewal"/>
    <x v="6"/>
    <s v="No"/>
    <m/>
    <s v="Redevelopment of Naoero Public Health Centre"/>
    <s v="Reconstuction buildings lost to fire in December 2022 and extend range of servcies offered on site"/>
    <s v="Planned"/>
    <n v="53000"/>
  </r>
  <r>
    <n v="66"/>
    <s v="HEA-19"/>
    <s v="HEA-19"/>
    <s v="Health"/>
    <s v="Renewal"/>
    <x v="6"/>
    <s v="No"/>
    <m/>
    <s v="Redevelopment of RoN Hospital"/>
    <s v="Redevelopment of RONH at current site, reorientation of hospital to improve functionality"/>
    <s v="Planned"/>
    <n v="93000"/>
  </r>
  <r>
    <n v="78"/>
    <s v="JUS-12"/>
    <s v="JUS-12"/>
    <s v="Justice"/>
    <s v="Purchase"/>
    <x v="5"/>
    <s v="No"/>
    <m/>
    <s v="Maritime Police Unit"/>
    <s v="There is a need to repair and maintain daily operations of Maritime fleets,  hence this project is highly anticipated. this will also include the purchase of a  towing vehicle, that  currently hiring of a heavy duty truck to tow the boats is very expensive, therefore a towing  vehicle is urgently needed as well as a permanant office for Police Maritime and Security (~$100,000p.a)"/>
    <s v="Planned"/>
    <n v="500"/>
  </r>
  <r>
    <n v="79"/>
    <s v="JUS-13"/>
    <s v="JUS-13"/>
    <s v="Justice"/>
    <s v="Upgrade"/>
    <x v="5"/>
    <s v="No"/>
    <s v="Nauru Police - Repairs and Upgrade of buildings"/>
    <s v="Upgrading the Police Training College"/>
    <s v="To repair the current state of the current Police Training Cente, as the actual building is at the stage of collapse and has become a major OHS issue for employees. The current building is over 20 years old, the current buidling is in urgent need for major repairs such as, change of walls, painting, ceiling replacments, electrical works, water capturing system and tank, as well as the Police Gym"/>
    <s v="Planned"/>
    <n v="500"/>
  </r>
  <r>
    <n v="80"/>
    <s v="LAN-13"/>
    <s v="LAN-13"/>
    <s v="Land"/>
    <s v="Renewal"/>
    <x v="4"/>
    <s v="Yes"/>
    <s v="Capital Repairs to Sealed Road Program"/>
    <s v="Capital Repairs to Sealed Road Program"/>
    <s v="Resealing and Repairs to Existing Roads"/>
    <s v="Planned"/>
    <n v="14000"/>
  </r>
  <r>
    <n v="81"/>
    <s v="LAN-14"/>
    <s v="LAN-14"/>
    <s v="Land"/>
    <s v="Upgrade"/>
    <x v="4"/>
    <s v="No"/>
    <m/>
    <s v="Barrier Railing – Airport Ring Road"/>
    <s v="Renewal and Construction of 820LM of new Armco Barrier to Airport ring road."/>
    <s v="Planned"/>
    <n v="529"/>
  </r>
  <r>
    <n v="82"/>
    <s v="LAN-15"/>
    <s v="LAN-15"/>
    <s v="Land"/>
    <s v="Renewal"/>
    <x v="4"/>
    <s v="No"/>
    <s v="Capital Repairs to Sealed Road Program"/>
    <s v="Rehabilitation of  Embassy Hill Road and Access Roads "/>
    <s v="Capital repairs to base pavement, surface seal and drainage of approximately 2.5 km road length on Embassy hill and two access roads"/>
    <s v="Planned"/>
    <n v="2000"/>
  </r>
  <r>
    <n v="83"/>
    <s v="LAN-16"/>
    <s v="LAN-13"/>
    <s v="Land"/>
    <s v="Renewal"/>
    <x v="4"/>
    <s v="No"/>
    <s v="Capital Repairs to Sealed Road Program"/>
    <s v="Rehabilitation of  Boe School Access Road"/>
    <s v="Capital repairs to base pavement, surface seal and drainage of approximately 315 m road length providing access to Boe Infant School"/>
    <s v="Planned"/>
    <n v="250"/>
  </r>
  <r>
    <n v="84"/>
    <s v="LAN-17"/>
    <s v="LAN-13"/>
    <s v="Land"/>
    <s v="Renewal"/>
    <x v="4"/>
    <s v="No"/>
    <s v="Capital Repairs to Sealed Road Program"/>
    <s v="Improving Drainage on Ring Road"/>
    <s v="Capital repairs to the drainage system, including repairs and/or capacity increase of about 25 soak pits and addition of drain pipes to soak pits where capacity of soak areas is limited"/>
    <s v="Planned"/>
    <n v="750"/>
  </r>
  <r>
    <n v="85"/>
    <s v="LAN-18"/>
    <s v="LAN-13"/>
    <s v="Land"/>
    <s v="Maintenance"/>
    <x v="4"/>
    <s v="No"/>
    <s v="Capital Repairs to Sealed Road Program"/>
    <s v="Capital Repairs to Roadside Curbs and Drainage"/>
    <s v="To inspect the condition of roadside curbs, driveways and gutters around the ring road and to perform repairs/renewal where needed"/>
    <s v="Planned"/>
    <n v="250"/>
  </r>
  <r>
    <n v="100"/>
    <s v="MAR-12"/>
    <s v="MAR-12"/>
    <s v="Maritime"/>
    <s v="New"/>
    <x v="7"/>
    <s v="No"/>
    <s v="Sustainable and Climate-Resilient Connectivity Project"/>
    <s v="Heavy Lifting Solution - Crane"/>
    <s v="Heavy Lifting Solution - Crane for new tugboat (donated through JICS) as part of Nauru Port Development Project."/>
    <s v="Appraising"/>
    <n v="4500"/>
  </r>
  <r>
    <n v="112"/>
    <s v="PUB-13"/>
    <s v="PUB-13"/>
    <s v="PublicBuilding"/>
    <s v="Upgrade"/>
    <x v="8"/>
    <s v="No"/>
    <m/>
    <s v="Refurbishment of Aquaculture Holding Centre"/>
    <m/>
    <s v="Planned"/>
    <n v="1000"/>
  </r>
  <r>
    <n v="115"/>
    <s v="PUB-11"/>
    <s v="PUB-11"/>
    <s v="PublicBuilding"/>
    <s v="Renewal"/>
    <x v="9"/>
    <s v="No"/>
    <m/>
    <s v="Reconstruction of Internal Affairs Buildings (Mennen Hill)"/>
    <s v="Reconstruction of internal affairs buildings located on Mennen Hill, including child protection and counselling, tourism office, domestic violence shelter, Nauru Cultural center and Youth Affairs Services Buidlings "/>
    <s v="Planned"/>
    <n v="1300"/>
  </r>
  <r>
    <n v="116"/>
    <s v="PUB-17"/>
    <s v="PUB-17"/>
    <s v="PublicBuilding"/>
    <s v="Tech. Assist."/>
    <x v="9"/>
    <s v="No"/>
    <m/>
    <s v="Master Plan for Government Building (Consolidation)"/>
    <s v="Master plan for redevelopment of the main admin building, possibly relocation to high ground, and green energy. Also consolidation of government buildings into one area."/>
    <s v="Planned"/>
    <n v="400"/>
  </r>
  <r>
    <n v="118"/>
    <s v="SPO-12"/>
    <s v="SPO-12"/>
    <s v="Recreation"/>
    <s v="New"/>
    <x v="10"/>
    <s v="Yes"/>
    <s v="Micronesian Games 2026 Infrastructures Program"/>
    <s v="Micronesian Games 2026 Infrastructures Program"/>
    <m/>
    <s v="Planned"/>
    <n v="14500"/>
  </r>
  <r>
    <n v="120"/>
    <s v="SPO-14"/>
    <s v="SPO-12"/>
    <s v="Recreation"/>
    <s v="New"/>
    <x v="10"/>
    <s v="No"/>
    <s v="Micronesian Games 2026 Infrastructures Program"/>
    <s v="Grandstand Stadium with Indoor Sport Hall"/>
    <s v="Seating embarkment view, office spaces, VIP arena, change room, toilets &amp; indoor sports"/>
    <s v="Planned"/>
    <n v="8000"/>
  </r>
  <r>
    <n v="121"/>
    <s v="SPO-15"/>
    <s v="SPO-12"/>
    <s v="Recreation"/>
    <s v="New"/>
    <x v="10"/>
    <s v="No"/>
    <s v="Micronesian Games 2026 Infrastructures Program"/>
    <s v="Mini Sports Halls"/>
    <s v="Two new sports hall to dedicate building to sports like Boxing, Wrestling, Judo, Powerlifting"/>
    <s v="Planned"/>
    <n v="1500"/>
  </r>
  <r>
    <n v="122"/>
    <s v="SPO-16"/>
    <s v="SPO-12"/>
    <s v="Recreation"/>
    <s v="New"/>
    <x v="10"/>
    <s v="No"/>
    <s v="Micronesian Games 2026 Infrastructures Program"/>
    <s v="High Performance Center"/>
    <s v="Elite athlete development pathway traininig center "/>
    <s v="Planned"/>
    <n v="750"/>
  </r>
  <r>
    <n v="123"/>
    <s v="SPO-17"/>
    <s v="SPO-12"/>
    <s v="Recreation"/>
    <s v="New"/>
    <x v="10"/>
    <s v="No"/>
    <s v="Micronesian Games 2026 Infrastructures Program"/>
    <s v="Land Site Preparation and Access Road"/>
    <s v="Contracting expertise Rehab corperation in doing the land leveling project "/>
    <s v="Planned"/>
    <n v="4100"/>
  </r>
  <r>
    <n v="124"/>
    <s v="SPO-18"/>
    <s v="SPO-12"/>
    <s v="Recreation"/>
    <s v="Upgrade"/>
    <x v="10"/>
    <s v="No"/>
    <s v="Micronesian Games 2026 Infrastructures Program"/>
    <s v="Renovation of Existing Sport Courts"/>
    <s v="Tennis courts, Basketball &amp; Volleyball Courts "/>
    <s v="Planned"/>
    <n v="1000"/>
  </r>
  <r>
    <n v="125"/>
    <s v="SPO-19"/>
    <s v="SPO-19"/>
    <s v="Recreation"/>
    <s v="New"/>
    <x v="10"/>
    <s v="No"/>
    <s v="Micronesian Games 2026 Infrastructures Program"/>
    <s v="Sporting Equipment and Accessories "/>
    <s v="Equipments &amp; assets for the Games "/>
    <s v="Planned"/>
    <n v="2500"/>
  </r>
  <r>
    <n v="126"/>
    <s v="SPO-20"/>
    <s v="SPO-12"/>
    <s v="Recreation"/>
    <s v="New"/>
    <x v="10"/>
    <s v="No"/>
    <s v="Micronesian Games 2026 Infrastructures Program"/>
    <s v="Games Village"/>
    <s v="Accommodation games village to assist with the limited accommodations on island"/>
    <s v="Planned"/>
    <n v="6500"/>
  </r>
  <r>
    <n v="137"/>
    <s v="WAS-16"/>
    <s v="WAS-16"/>
    <s v="WaterSewer"/>
    <s v="Upgrade"/>
    <x v="11"/>
    <s v="Yes"/>
    <s v="Nauru Sustainable Urban Development Program"/>
    <s v="Nauru Sustainable Urban Development Program"/>
    <s v="Implement improvements in water supply, sanitation and solid waste management from Master Plan"/>
    <s v="Appraising"/>
    <n v="60156.25"/>
  </r>
  <r>
    <n v="140"/>
    <s v="WAS-13"/>
    <s v="WAS-13"/>
    <s v="WaterSewer"/>
    <s v="New"/>
    <x v="12"/>
    <s v="No"/>
    <m/>
    <s v="Water Storage Tank Upgrade"/>
    <s v="Expanding Storage Capacity. Rehab 3 million L water storage tank and 2 x 300,000 L water treatment tanks for B-13 site - materials on island - need a new contractor"/>
    <s v="Planned"/>
    <n v="350"/>
  </r>
  <r>
    <n v="141"/>
    <s v="WAS-19"/>
    <s v="WAS-16"/>
    <s v="WaterSewer"/>
    <s v="New"/>
    <x v="12"/>
    <s v="No"/>
    <s v="Nauru Sustainable Urban Development Program"/>
    <s v="Water Supply Pipeline (NSUDP)"/>
    <s v="Reticulation and Reservoirs for households"/>
    <s v="Appraising"/>
    <n v="37400"/>
  </r>
  <r>
    <n v="142"/>
    <s v="WAS-20"/>
    <s v="WAS-16"/>
    <s v="WaterSewer"/>
    <s v="New"/>
    <x v="12"/>
    <s v="No"/>
    <s v="Nauru Sustainable Urban Development Program"/>
    <s v="Sanitation Upgrade (NSUDP)"/>
    <s v="System for treatment of sludge from septic tanks to produce nitrogen rich compost for land reclamation"/>
    <s v="Appraising"/>
    <n v="28000"/>
  </r>
  <r>
    <n v="145"/>
    <s v="DEM-01"/>
    <s v="DEM-01"/>
    <s v="Land"/>
    <s v="New"/>
    <x v="13"/>
    <s v="No"/>
    <m/>
    <s v="Extension of Menen Farm"/>
    <s v="DEMA is in the process of working with UNDP to access $2m from China's Global Development South South Cooperation Fund to construct the necessary infrastructure to install climate smart agricultural technologies on site"/>
    <s v="Planned"/>
    <n v="2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6B338A2-CAB3-4BDB-B33F-E015091A5247}" name="PivotTable3"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O1:T9" firstHeaderRow="1" firstDataRow="2" firstDataCol="1"/>
  <pivotFields count="26">
    <pivotField showAll="0"/>
    <pivotField showAll="0"/>
    <pivotField dataField="1" showAll="0"/>
    <pivotField axis="axisRow" showAll="0">
      <items count="7">
        <item x="0"/>
        <item x="1"/>
        <item x="3"/>
        <item x="5"/>
        <item x="2"/>
        <item x="4"/>
        <item t="default"/>
      </items>
    </pivotField>
    <pivotField showAll="0"/>
    <pivotField showAll="0"/>
    <pivotField showAll="0"/>
    <pivotField showAll="0"/>
    <pivotField showAll="0"/>
    <pivotField showAll="0"/>
    <pivotField showAll="0"/>
    <pivotField showAll="0"/>
    <pivotField axis="axisCol" showAll="0">
      <items count="5">
        <item x="1"/>
        <item x="2"/>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
    <i>
      <x/>
    </i>
    <i>
      <x v="1"/>
    </i>
    <i>
      <x v="2"/>
    </i>
    <i>
      <x v="3"/>
    </i>
    <i>
      <x v="4"/>
    </i>
    <i>
      <x v="5"/>
    </i>
    <i t="grand">
      <x/>
    </i>
  </rowItems>
  <colFields count="1">
    <field x="12"/>
  </colFields>
  <colItems count="5">
    <i>
      <x/>
    </i>
    <i>
      <x v="1"/>
    </i>
    <i>
      <x v="2"/>
    </i>
    <i>
      <x v="3"/>
    </i>
    <i t="grand">
      <x/>
    </i>
  </colItems>
  <dataFields count="1">
    <dataField name="Count of Sector Code" fld="2" subtotal="count" baseField="0" baseItem="0"/>
  </dataFields>
  <formats count="2">
    <format dxfId="3">
      <pivotArea collapsedLevelsAreSubtotals="1" fieldPosition="0">
        <references count="1">
          <reference field="3" count="0"/>
        </references>
      </pivotArea>
    </format>
    <format dxfId="2">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040DFE8-BC12-4593-AF0A-7F3B998BBEDA}" name="PivotTable1"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1:B6" firstHeaderRow="1" firstDataRow="1" firstDataCol="1"/>
  <pivotFields count="26">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5">
    <i>
      <x/>
    </i>
    <i>
      <x v="1"/>
    </i>
    <i>
      <x v="2"/>
    </i>
    <i>
      <x v="3"/>
    </i>
    <i t="grand">
      <x/>
    </i>
  </rowItems>
  <colItems count="1">
    <i/>
  </colItems>
  <dataFields count="1">
    <dataField name="Count of Status" fld="12" subtotal="count" baseField="0" baseItem="0"/>
  </dataFields>
  <chartFormats count="15">
    <chartFormat chart="0" format="4" series="1">
      <pivotArea type="data" outline="0" fieldPosition="0">
        <references count="1">
          <reference field="4294967294" count="1" selected="0">
            <x v="0"/>
          </reference>
        </references>
      </pivotArea>
    </chartFormat>
    <chartFormat chart="0" format="5">
      <pivotArea type="data" outline="0" fieldPosition="0">
        <references count="2">
          <reference field="4294967294" count="1" selected="0">
            <x v="0"/>
          </reference>
          <reference field="12" count="1" selected="0">
            <x v="3"/>
          </reference>
        </references>
      </pivotArea>
    </chartFormat>
    <chartFormat chart="0" format="6">
      <pivotArea type="data" outline="0" fieldPosition="0">
        <references count="2">
          <reference field="4294967294" count="1" selected="0">
            <x v="0"/>
          </reference>
          <reference field="12" count="1" selected="0">
            <x v="0"/>
          </reference>
        </references>
      </pivotArea>
    </chartFormat>
    <chartFormat chart="0" format="7">
      <pivotArea type="data" outline="0" fieldPosition="0">
        <references count="2">
          <reference field="4294967294" count="1" selected="0">
            <x v="0"/>
          </reference>
          <reference field="12" count="1" selected="0">
            <x v="2"/>
          </reference>
        </references>
      </pivotArea>
    </chartFormat>
    <chartFormat chart="0" format="8">
      <pivotArea type="data" outline="0" fieldPosition="0">
        <references count="2">
          <reference field="4294967294" count="1" selected="0">
            <x v="0"/>
          </reference>
          <reference field="12" count="1" selected="0">
            <x v="1"/>
          </reference>
        </references>
      </pivotArea>
    </chartFormat>
    <chartFormat chart="5" format="9" series="1">
      <pivotArea type="data" outline="0" fieldPosition="0">
        <references count="1">
          <reference field="4294967294" count="1" selected="0">
            <x v="0"/>
          </reference>
        </references>
      </pivotArea>
    </chartFormat>
    <chartFormat chart="5" format="10">
      <pivotArea type="data" outline="0" fieldPosition="0">
        <references count="2">
          <reference field="4294967294" count="1" selected="0">
            <x v="0"/>
          </reference>
          <reference field="12" count="1" selected="0">
            <x v="0"/>
          </reference>
        </references>
      </pivotArea>
    </chartFormat>
    <chartFormat chart="5" format="11">
      <pivotArea type="data" outline="0" fieldPosition="0">
        <references count="2">
          <reference field="4294967294" count="1" selected="0">
            <x v="0"/>
          </reference>
          <reference field="12" count="1" selected="0">
            <x v="1"/>
          </reference>
        </references>
      </pivotArea>
    </chartFormat>
    <chartFormat chart="5" format="12">
      <pivotArea type="data" outline="0" fieldPosition="0">
        <references count="2">
          <reference field="4294967294" count="1" selected="0">
            <x v="0"/>
          </reference>
          <reference field="12" count="1" selected="0">
            <x v="2"/>
          </reference>
        </references>
      </pivotArea>
    </chartFormat>
    <chartFormat chart="5" format="13">
      <pivotArea type="data" outline="0" fieldPosition="0">
        <references count="2">
          <reference field="4294967294" count="1" selected="0">
            <x v="0"/>
          </reference>
          <reference field="12" count="1" selected="0">
            <x v="3"/>
          </reference>
        </references>
      </pivotArea>
    </chartFormat>
    <chartFormat chart="6" format="14" series="1">
      <pivotArea type="data" outline="0" fieldPosition="0">
        <references count="1">
          <reference field="4294967294" count="1" selected="0">
            <x v="0"/>
          </reference>
        </references>
      </pivotArea>
    </chartFormat>
    <chartFormat chart="6" format="15">
      <pivotArea type="data" outline="0" fieldPosition="0">
        <references count="2">
          <reference field="4294967294" count="1" selected="0">
            <x v="0"/>
          </reference>
          <reference field="12" count="1" selected="0">
            <x v="0"/>
          </reference>
        </references>
      </pivotArea>
    </chartFormat>
    <chartFormat chart="6" format="16">
      <pivotArea type="data" outline="0" fieldPosition="0">
        <references count="2">
          <reference field="4294967294" count="1" selected="0">
            <x v="0"/>
          </reference>
          <reference field="12" count="1" selected="0">
            <x v="1"/>
          </reference>
        </references>
      </pivotArea>
    </chartFormat>
    <chartFormat chart="6" format="17">
      <pivotArea type="data" outline="0" fieldPosition="0">
        <references count="2">
          <reference field="4294967294" count="1" selected="0">
            <x v="0"/>
          </reference>
          <reference field="12" count="1" selected="0">
            <x v="2"/>
          </reference>
        </references>
      </pivotArea>
    </chartFormat>
    <chartFormat chart="6" format="18">
      <pivotArea type="data" outline="0" fieldPosition="0">
        <references count="2">
          <reference field="4294967294" count="1" selected="0">
            <x v="0"/>
          </reference>
          <reference field="1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A40DC10-3C8F-4628-BC6B-6B3FB16C8BCB}" name="PivotTable2"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H1:M25" firstHeaderRow="1" firstDataRow="2" firstDataCol="1"/>
  <pivotFields count="26">
    <pivotField showAll="0"/>
    <pivotField showAll="0"/>
    <pivotField showAll="0"/>
    <pivotField showAll="0"/>
    <pivotField showAll="0"/>
    <pivotField axis="axisRow" showAll="0">
      <items count="23">
        <item x="13"/>
        <item x="15"/>
        <item x="5"/>
        <item x="11"/>
        <item x="8"/>
        <item x="14"/>
        <item x="12"/>
        <item x="0"/>
        <item x="18"/>
        <item x="10"/>
        <item x="17"/>
        <item x="7"/>
        <item x="6"/>
        <item x="20"/>
        <item x="2"/>
        <item x="9"/>
        <item x="3"/>
        <item x="1"/>
        <item x="4"/>
        <item x="16"/>
        <item x="19"/>
        <item x="21"/>
        <item t="default"/>
      </items>
    </pivotField>
    <pivotField showAll="0"/>
    <pivotField showAll="0"/>
    <pivotField showAll="0"/>
    <pivotField showAll="0"/>
    <pivotField showAll="0"/>
    <pivotField showAll="0"/>
    <pivotField axis="axisCol" dataField="1" showAll="0">
      <items count="5">
        <item x="3"/>
        <item x="2"/>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12"/>
  </colFields>
  <colItems count="5">
    <i>
      <x/>
    </i>
    <i>
      <x v="1"/>
    </i>
    <i>
      <x v="2"/>
    </i>
    <i>
      <x v="3"/>
    </i>
    <i t="grand">
      <x/>
    </i>
  </colItems>
  <dataFields count="1">
    <dataField name="Count of Status" fld="12" subtotal="count" baseField="0" baseItem="0"/>
  </dataFields>
  <formats count="2">
    <format dxfId="5">
      <pivotArea collapsedLevelsAreSubtotals="1" fieldPosition="0">
        <references count="1">
          <reference field="5" count="0"/>
        </references>
      </pivotArea>
    </format>
    <format dxfId="4">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D47EDF6-8653-4A3A-B93A-2CAB7DFCBF6B}" name="PivotTable1" cacheId="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57:C72" firstHeaderRow="1" firstDataRow="1" firstDataCol="1"/>
  <pivotFields count="12">
    <pivotField showAll="0"/>
    <pivotField dataField="1" showAll="0"/>
    <pivotField showAll="0"/>
    <pivotField showAll="0"/>
    <pivotField showAll="0"/>
    <pivotField axis="axisRow" showAll="0">
      <items count="15">
        <item x="11"/>
        <item x="13"/>
        <item x="6"/>
        <item x="4"/>
        <item x="10"/>
        <item x="0"/>
        <item x="2"/>
        <item x="8"/>
        <item x="7"/>
        <item x="5"/>
        <item x="3"/>
        <item x="12"/>
        <item x="9"/>
        <item x="1"/>
        <item t="default"/>
      </items>
    </pivotField>
    <pivotField showAll="0"/>
    <pivotField showAll="0"/>
    <pivotField showAll="0"/>
    <pivotField showAll="0"/>
    <pivotField showAll="0"/>
    <pivotField numFmtId="170" showAll="0"/>
  </pivotFields>
  <rowFields count="1">
    <field x="5"/>
  </rowFields>
  <rowItems count="15">
    <i>
      <x/>
    </i>
    <i>
      <x v="1"/>
    </i>
    <i>
      <x v="2"/>
    </i>
    <i>
      <x v="3"/>
    </i>
    <i>
      <x v="4"/>
    </i>
    <i>
      <x v="5"/>
    </i>
    <i>
      <x v="6"/>
    </i>
    <i>
      <x v="7"/>
    </i>
    <i>
      <x v="8"/>
    </i>
    <i>
      <x v="9"/>
    </i>
    <i>
      <x v="10"/>
    </i>
    <i>
      <x v="11"/>
    </i>
    <i>
      <x v="12"/>
    </i>
    <i>
      <x v="13"/>
    </i>
    <i t="grand">
      <x/>
    </i>
  </rowItems>
  <colItems count="1">
    <i/>
  </colItems>
  <dataFields count="1">
    <dataField name="Count of Proj. Ref."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B82E0-E41B-4962-BCA1-8CE0DED60904}">
  <sheetPr>
    <pageSetUpPr fitToPage="1"/>
  </sheetPr>
  <dimension ref="A1:AB1000"/>
  <sheetViews>
    <sheetView tabSelected="1" topLeftCell="C1" zoomScale="115" zoomScaleNormal="115" workbookViewId="0">
      <pane ySplit="3" topLeftCell="A4" activePane="bottomLeft" state="frozen"/>
      <selection activeCell="B9" sqref="B9:F9"/>
      <selection pane="bottomLeft" activeCell="C1" sqref="A1:XFD1"/>
    </sheetView>
  </sheetViews>
  <sheetFormatPr defaultColWidth="14.453125" defaultRowHeight="15" customHeight="1" x14ac:dyDescent="0.35"/>
  <cols>
    <col min="1" max="1" width="4.453125" style="114" bestFit="1" customWidth="1"/>
    <col min="2" max="4" width="9.453125" customWidth="1"/>
    <col min="5" max="5" width="11.453125" customWidth="1"/>
    <col min="6" max="6" width="13.26953125" customWidth="1"/>
    <col min="7" max="7" width="14" customWidth="1"/>
    <col min="8" max="8" width="8.453125" customWidth="1"/>
    <col min="9" max="10" width="12" customWidth="1"/>
    <col min="11" max="11" width="8.7265625" customWidth="1"/>
    <col min="12" max="12" width="50.54296875" customWidth="1"/>
    <col min="13" max="13" width="57" customWidth="1"/>
    <col min="14" max="14" width="63.453125" customWidth="1"/>
    <col min="15" max="15" width="13.1796875" customWidth="1"/>
    <col min="16" max="16" width="13.54296875" customWidth="1"/>
    <col min="17" max="17" width="9.453125" customWidth="1"/>
    <col min="18" max="21" width="3" customWidth="1"/>
    <col min="22" max="22" width="14" customWidth="1"/>
    <col min="23" max="23" width="16.453125" customWidth="1"/>
    <col min="24" max="24" width="13.453125" customWidth="1"/>
    <col min="25" max="25" width="10.26953125" hidden="1" customWidth="1"/>
    <col min="26" max="26" width="46.453125" customWidth="1"/>
    <col min="27" max="27" width="9.7265625" customWidth="1"/>
    <col min="28" max="28" width="36.1796875" customWidth="1"/>
  </cols>
  <sheetData>
    <row r="1" spans="1:28" s="162" customFormat="1" ht="20" customHeight="1" x14ac:dyDescent="0.45">
      <c r="A1" s="161"/>
      <c r="C1" s="163" t="s">
        <v>943</v>
      </c>
      <c r="D1" s="163"/>
      <c r="E1" s="163"/>
      <c r="F1" s="163"/>
      <c r="G1" s="163"/>
      <c r="H1" s="163"/>
      <c r="I1" s="163"/>
      <c r="J1" s="163"/>
      <c r="K1" s="163"/>
      <c r="L1" s="163"/>
    </row>
    <row r="2" spans="1:28" ht="10.5" customHeight="1" x14ac:dyDescent="0.35">
      <c r="B2" s="38">
        <v>1</v>
      </c>
      <c r="C2" s="38">
        <v>2</v>
      </c>
      <c r="D2" s="139"/>
      <c r="E2" s="38">
        <v>3</v>
      </c>
      <c r="F2" s="38">
        <v>4</v>
      </c>
      <c r="G2" s="38">
        <v>5</v>
      </c>
      <c r="H2" s="38">
        <v>6</v>
      </c>
      <c r="I2" s="38">
        <v>7</v>
      </c>
      <c r="J2" s="38">
        <v>8</v>
      </c>
      <c r="K2" s="38">
        <v>9</v>
      </c>
      <c r="L2" s="38">
        <v>10</v>
      </c>
      <c r="M2" s="38">
        <v>11</v>
      </c>
      <c r="N2" s="38">
        <v>12</v>
      </c>
      <c r="O2" s="38">
        <v>13</v>
      </c>
      <c r="P2" s="38">
        <v>14</v>
      </c>
      <c r="Q2" s="38">
        <v>15</v>
      </c>
      <c r="R2" s="146" t="s">
        <v>0</v>
      </c>
      <c r="S2" s="147"/>
      <c r="T2" s="147"/>
      <c r="U2" s="147"/>
      <c r="V2" s="38">
        <v>16</v>
      </c>
      <c r="W2" s="38">
        <v>17</v>
      </c>
      <c r="X2" s="38">
        <v>18</v>
      </c>
      <c r="Y2" s="81" t="s">
        <v>1</v>
      </c>
      <c r="Z2" s="38">
        <v>19</v>
      </c>
      <c r="AA2" s="38">
        <v>20</v>
      </c>
      <c r="AB2" s="38">
        <v>21</v>
      </c>
    </row>
    <row r="3" spans="1:28" ht="67.5" customHeight="1" x14ac:dyDescent="0.35">
      <c r="A3" s="43" t="s">
        <v>2</v>
      </c>
      <c r="B3" s="104" t="s">
        <v>3</v>
      </c>
      <c r="C3" s="39" t="s">
        <v>4</v>
      </c>
      <c r="D3" s="39" t="s">
        <v>5</v>
      </c>
      <c r="E3" s="40" t="s">
        <v>6</v>
      </c>
      <c r="F3" s="40" t="s">
        <v>7</v>
      </c>
      <c r="G3" s="40" t="s">
        <v>8</v>
      </c>
      <c r="H3" s="40" t="s">
        <v>9</v>
      </c>
      <c r="I3" s="84" t="s">
        <v>10</v>
      </c>
      <c r="J3" s="84" t="s">
        <v>11</v>
      </c>
      <c r="K3" s="40" t="s">
        <v>12</v>
      </c>
      <c r="L3" s="41" t="s">
        <v>13</v>
      </c>
      <c r="M3" s="42" t="s">
        <v>14</v>
      </c>
      <c r="N3" s="42" t="s">
        <v>15</v>
      </c>
      <c r="O3" s="43" t="s">
        <v>16</v>
      </c>
      <c r="P3" s="44" t="s">
        <v>17</v>
      </c>
      <c r="Q3" s="43" t="s">
        <v>18</v>
      </c>
      <c r="R3" s="45" t="s">
        <v>19</v>
      </c>
      <c r="S3" s="45" t="s">
        <v>20</v>
      </c>
      <c r="T3" s="45" t="s">
        <v>21</v>
      </c>
      <c r="U3" s="45" t="s">
        <v>22</v>
      </c>
      <c r="V3" s="46" t="s">
        <v>23</v>
      </c>
      <c r="W3" s="47" t="s">
        <v>24</v>
      </c>
      <c r="X3" s="44" t="s">
        <v>25</v>
      </c>
      <c r="Y3" s="44" t="s">
        <v>26</v>
      </c>
      <c r="Z3" s="48" t="s">
        <v>27</v>
      </c>
      <c r="AA3" s="49" t="s">
        <v>28</v>
      </c>
      <c r="AB3" s="49" t="s">
        <v>29</v>
      </c>
    </row>
    <row r="4" spans="1:28" ht="22.9" customHeight="1" x14ac:dyDescent="0.35">
      <c r="A4" s="114">
        <v>1</v>
      </c>
      <c r="B4" s="115" t="s">
        <v>30</v>
      </c>
      <c r="C4" s="111" t="s">
        <v>31</v>
      </c>
      <c r="D4" s="142" t="s">
        <v>31</v>
      </c>
      <c r="E4" s="56" t="s">
        <v>32</v>
      </c>
      <c r="F4" s="56" t="s">
        <v>33</v>
      </c>
      <c r="G4" s="56" t="s">
        <v>34</v>
      </c>
      <c r="H4" s="56" t="s">
        <v>35</v>
      </c>
      <c r="I4" s="73"/>
      <c r="J4" s="73" t="s">
        <v>36</v>
      </c>
      <c r="K4" s="55" t="s">
        <v>31</v>
      </c>
      <c r="L4" s="68" t="s">
        <v>37</v>
      </c>
      <c r="M4" s="83" t="s">
        <v>38</v>
      </c>
      <c r="N4" s="65" t="s">
        <v>39</v>
      </c>
      <c r="O4" s="55" t="s">
        <v>40</v>
      </c>
      <c r="P4" s="58">
        <v>20000000</v>
      </c>
      <c r="Q4" s="55" t="s">
        <v>41</v>
      </c>
      <c r="R4" s="59"/>
      <c r="S4" s="59"/>
      <c r="T4" s="59" t="s">
        <v>42</v>
      </c>
      <c r="U4" s="59"/>
      <c r="V4" s="60"/>
      <c r="W4" s="61">
        <f>IF(P4&lt;&gt;"",((P4/VLOOKUP(Q4,Codes!$A$122:$B$126,2,FALSE))/1000), 0)</f>
        <v>20000</v>
      </c>
      <c r="X4" s="62"/>
      <c r="Y4" s="82"/>
      <c r="Z4" s="65"/>
      <c r="AA4" s="63"/>
      <c r="AB4" s="54"/>
    </row>
    <row r="5" spans="1:28" ht="22.9" customHeight="1" x14ac:dyDescent="0.35">
      <c r="A5" s="114">
        <v>2</v>
      </c>
      <c r="B5" s="115" t="s">
        <v>43</v>
      </c>
      <c r="C5" s="55" t="s">
        <v>44</v>
      </c>
      <c r="D5" s="143" t="s">
        <v>45</v>
      </c>
      <c r="E5" s="56" t="s">
        <v>32</v>
      </c>
      <c r="F5" s="56" t="s">
        <v>46</v>
      </c>
      <c r="G5" s="56" t="s">
        <v>47</v>
      </c>
      <c r="H5" s="80" t="s">
        <v>35</v>
      </c>
      <c r="I5" s="73"/>
      <c r="J5" s="73" t="s">
        <v>36</v>
      </c>
      <c r="K5" s="55" t="s">
        <v>44</v>
      </c>
      <c r="L5" s="57"/>
      <c r="M5" s="68" t="s">
        <v>48</v>
      </c>
      <c r="N5" s="121" t="s">
        <v>49</v>
      </c>
      <c r="O5" s="55" t="s">
        <v>50</v>
      </c>
      <c r="P5" s="58">
        <v>40000000</v>
      </c>
      <c r="Q5" s="55" t="s">
        <v>41</v>
      </c>
      <c r="R5" s="59"/>
      <c r="S5" s="59"/>
      <c r="T5" s="59" t="s">
        <v>42</v>
      </c>
      <c r="U5" s="59"/>
      <c r="V5" s="60" t="s">
        <v>51</v>
      </c>
      <c r="W5" s="61">
        <f>IF(P5&lt;&gt;"",((P5/VLOOKUP(Q5,Codes!$A$122:$B$126,2,FALSE))/1000), "")</f>
        <v>40000</v>
      </c>
      <c r="X5" s="62" t="s">
        <v>52</v>
      </c>
      <c r="Y5" s="82"/>
      <c r="Z5" s="65" t="s">
        <v>53</v>
      </c>
      <c r="AA5" s="63" t="s">
        <v>54</v>
      </c>
      <c r="AB5" s="54" t="s">
        <v>55</v>
      </c>
    </row>
    <row r="6" spans="1:28" ht="22.9" customHeight="1" x14ac:dyDescent="0.35">
      <c r="A6" s="114">
        <v>3</v>
      </c>
      <c r="B6" s="115" t="s">
        <v>56</v>
      </c>
      <c r="C6" s="111" t="s">
        <v>31</v>
      </c>
      <c r="D6" s="142" t="s">
        <v>31</v>
      </c>
      <c r="E6" s="56" t="s">
        <v>32</v>
      </c>
      <c r="F6" s="56" t="s">
        <v>57</v>
      </c>
      <c r="G6" s="56" t="s">
        <v>58</v>
      </c>
      <c r="H6" s="56" t="s">
        <v>35</v>
      </c>
      <c r="I6" s="73"/>
      <c r="J6" s="73" t="s">
        <v>36</v>
      </c>
      <c r="K6" s="55" t="s">
        <v>44</v>
      </c>
      <c r="L6" s="57"/>
      <c r="M6" s="68" t="s">
        <v>59</v>
      </c>
      <c r="N6" s="65" t="s">
        <v>60</v>
      </c>
      <c r="O6" s="55" t="s">
        <v>40</v>
      </c>
      <c r="P6" s="58">
        <v>120000</v>
      </c>
      <c r="Q6" s="55" t="s">
        <v>41</v>
      </c>
      <c r="R6" s="59" t="s">
        <v>42</v>
      </c>
      <c r="S6" s="59" t="s">
        <v>42</v>
      </c>
      <c r="T6" s="59"/>
      <c r="U6" s="59"/>
      <c r="V6" s="60"/>
      <c r="W6" s="61">
        <f>IF(P6&lt;&gt;"",((P6/VLOOKUP(Q6,Codes!$A$122:$B$126,2,FALSE))/1000), 0)</f>
        <v>120</v>
      </c>
      <c r="X6" s="62"/>
      <c r="Y6" s="82"/>
      <c r="Z6" s="65"/>
      <c r="AA6" s="63"/>
      <c r="AB6" s="54"/>
    </row>
    <row r="7" spans="1:28" ht="22.9" customHeight="1" x14ac:dyDescent="0.35">
      <c r="A7" s="114">
        <v>4</v>
      </c>
      <c r="B7" s="115" t="s">
        <v>61</v>
      </c>
      <c r="C7" s="55" t="s">
        <v>44</v>
      </c>
      <c r="D7" s="143" t="s">
        <v>45</v>
      </c>
      <c r="E7" s="56" t="s">
        <v>62</v>
      </c>
      <c r="F7" s="56" t="s">
        <v>46</v>
      </c>
      <c r="G7" s="56" t="s">
        <v>34</v>
      </c>
      <c r="H7" s="56" t="s">
        <v>63</v>
      </c>
      <c r="I7" s="73"/>
      <c r="J7" s="73" t="s">
        <v>36</v>
      </c>
      <c r="K7" s="55" t="s">
        <v>44</v>
      </c>
      <c r="L7" s="57" t="s">
        <v>64</v>
      </c>
      <c r="M7" s="68" t="s">
        <v>65</v>
      </c>
      <c r="N7" s="65" t="s">
        <v>66</v>
      </c>
      <c r="O7" s="55" t="s">
        <v>40</v>
      </c>
      <c r="P7" s="70"/>
      <c r="Q7" s="55" t="s">
        <v>41</v>
      </c>
      <c r="R7" s="59"/>
      <c r="S7" s="59"/>
      <c r="T7" s="59" t="s">
        <v>42</v>
      </c>
      <c r="U7" s="59"/>
      <c r="V7" s="60"/>
      <c r="W7" s="61">
        <f>IF(P7&lt;&gt;"",((P7/VLOOKUP(Q7,Codes!$A$122:$B$126,2,FALSE))/1000), 0)</f>
        <v>0</v>
      </c>
      <c r="X7" s="62">
        <v>2026</v>
      </c>
      <c r="Y7" s="82"/>
      <c r="Z7" s="65"/>
      <c r="AA7" s="63"/>
      <c r="AB7" s="54"/>
    </row>
    <row r="8" spans="1:28" ht="22.9" customHeight="1" x14ac:dyDescent="0.35">
      <c r="A8" s="114">
        <v>5</v>
      </c>
      <c r="B8" s="115" t="s">
        <v>67</v>
      </c>
      <c r="C8" s="55" t="s">
        <v>44</v>
      </c>
      <c r="D8" s="143" t="s">
        <v>45</v>
      </c>
      <c r="E8" s="56" t="s">
        <v>62</v>
      </c>
      <c r="F8" s="56" t="s">
        <v>46</v>
      </c>
      <c r="G8" s="56" t="s">
        <v>34</v>
      </c>
      <c r="H8" s="56" t="s">
        <v>63</v>
      </c>
      <c r="I8" s="73"/>
      <c r="J8" s="73" t="s">
        <v>36</v>
      </c>
      <c r="K8" s="55" t="s">
        <v>44</v>
      </c>
      <c r="L8" s="57" t="s">
        <v>64</v>
      </c>
      <c r="M8" s="68" t="s">
        <v>68</v>
      </c>
      <c r="N8" s="65" t="s">
        <v>69</v>
      </c>
      <c r="O8" s="55" t="s">
        <v>40</v>
      </c>
      <c r="P8" s="70"/>
      <c r="Q8" s="55" t="s">
        <v>41</v>
      </c>
      <c r="R8" s="59"/>
      <c r="S8" s="59"/>
      <c r="T8" s="59" t="s">
        <v>42</v>
      </c>
      <c r="U8" s="59"/>
      <c r="V8" s="60"/>
      <c r="W8" s="61">
        <f>IF(P8&lt;&gt;"",((P8/VLOOKUP(Q8,Codes!$A$122:$B$126,2,FALSE))/1000), 0)</f>
        <v>0</v>
      </c>
      <c r="X8" s="62">
        <v>2024</v>
      </c>
      <c r="Y8" s="82"/>
      <c r="Z8" s="65"/>
      <c r="AA8" s="63"/>
      <c r="AB8" s="54"/>
    </row>
    <row r="9" spans="1:28" ht="22.9" customHeight="1" x14ac:dyDescent="0.35">
      <c r="A9" s="114">
        <v>6</v>
      </c>
      <c r="B9" s="115" t="s">
        <v>70</v>
      </c>
      <c r="C9" s="55" t="s">
        <v>44</v>
      </c>
      <c r="D9" s="143" t="s">
        <v>45</v>
      </c>
      <c r="E9" s="56" t="s">
        <v>71</v>
      </c>
      <c r="F9" s="56" t="s">
        <v>46</v>
      </c>
      <c r="G9" s="56" t="s">
        <v>72</v>
      </c>
      <c r="H9" s="56" t="s">
        <v>73</v>
      </c>
      <c r="I9" s="73"/>
      <c r="J9" s="73" t="s">
        <v>36</v>
      </c>
      <c r="K9" s="55" t="s">
        <v>31</v>
      </c>
      <c r="L9" s="57" t="s">
        <v>74</v>
      </c>
      <c r="M9" s="68" t="s">
        <v>38</v>
      </c>
      <c r="N9" s="65" t="s">
        <v>75</v>
      </c>
      <c r="O9" s="55" t="s">
        <v>40</v>
      </c>
      <c r="P9" s="58">
        <v>200000</v>
      </c>
      <c r="Q9" s="55" t="s">
        <v>41</v>
      </c>
      <c r="R9" s="59"/>
      <c r="S9" s="59" t="s">
        <v>42</v>
      </c>
      <c r="T9" s="59"/>
      <c r="U9" s="59"/>
      <c r="V9" s="60" t="s">
        <v>76</v>
      </c>
      <c r="W9" s="61">
        <f>IF(P9&lt;&gt;"",((P9/VLOOKUP(Q9,Codes!$A$122:$B$126,2,FALSE))/1000), 0)</f>
        <v>200</v>
      </c>
      <c r="X9" s="62" t="s">
        <v>77</v>
      </c>
      <c r="Y9" s="82"/>
      <c r="Z9" s="65"/>
      <c r="AA9" s="63"/>
      <c r="AB9" s="54"/>
    </row>
    <row r="10" spans="1:28" ht="22.9" customHeight="1" x14ac:dyDescent="0.35">
      <c r="A10" s="114">
        <v>7</v>
      </c>
      <c r="B10" s="115" t="s">
        <v>78</v>
      </c>
      <c r="C10" s="55" t="s">
        <v>44</v>
      </c>
      <c r="D10" s="143" t="s">
        <v>45</v>
      </c>
      <c r="E10" s="56" t="s">
        <v>71</v>
      </c>
      <c r="F10" s="56" t="s">
        <v>79</v>
      </c>
      <c r="G10" s="56" t="s">
        <v>34</v>
      </c>
      <c r="H10" s="56" t="s">
        <v>73</v>
      </c>
      <c r="I10" s="73"/>
      <c r="J10" s="73" t="s">
        <v>36</v>
      </c>
      <c r="K10" s="55" t="s">
        <v>31</v>
      </c>
      <c r="L10" s="68" t="s">
        <v>80</v>
      </c>
      <c r="M10" s="68" t="s">
        <v>38</v>
      </c>
      <c r="N10" s="65" t="s">
        <v>81</v>
      </c>
      <c r="O10" s="55" t="s">
        <v>40</v>
      </c>
      <c r="P10" s="70"/>
      <c r="Q10" s="55" t="s">
        <v>41</v>
      </c>
      <c r="R10" s="59"/>
      <c r="S10" s="59" t="s">
        <v>42</v>
      </c>
      <c r="T10" s="59" t="s">
        <v>42</v>
      </c>
      <c r="U10" s="59"/>
      <c r="V10" s="60"/>
      <c r="W10" s="61">
        <f>IF(P10&lt;&gt;"",((P10/VLOOKUP(Q10,Codes!$A$122:$B$126,2,FALSE))/1000), 0)</f>
        <v>0</v>
      </c>
      <c r="X10" s="62"/>
      <c r="Y10" s="82"/>
      <c r="Z10" s="65"/>
      <c r="AA10" s="63"/>
      <c r="AB10" s="54"/>
    </row>
    <row r="11" spans="1:28" ht="22.9" customHeight="1" x14ac:dyDescent="0.35">
      <c r="A11" s="114">
        <v>8</v>
      </c>
      <c r="B11" s="115" t="s">
        <v>82</v>
      </c>
      <c r="C11" s="55" t="s">
        <v>44</v>
      </c>
      <c r="D11" s="143" t="s">
        <v>45</v>
      </c>
      <c r="E11" s="56" t="s">
        <v>71</v>
      </c>
      <c r="F11" s="56" t="s">
        <v>79</v>
      </c>
      <c r="G11" s="56" t="s">
        <v>34</v>
      </c>
      <c r="H11" s="56" t="s">
        <v>73</v>
      </c>
      <c r="I11" s="73"/>
      <c r="J11" s="73" t="s">
        <v>36</v>
      </c>
      <c r="K11" s="55" t="s">
        <v>31</v>
      </c>
      <c r="L11" s="68" t="s">
        <v>83</v>
      </c>
      <c r="M11" s="68" t="s">
        <v>38</v>
      </c>
      <c r="N11" s="65" t="s">
        <v>84</v>
      </c>
      <c r="O11" s="55" t="s">
        <v>40</v>
      </c>
      <c r="P11" s="70"/>
      <c r="Q11" s="55" t="s">
        <v>41</v>
      </c>
      <c r="R11" s="59"/>
      <c r="S11" s="59" t="s">
        <v>42</v>
      </c>
      <c r="T11" s="59" t="s">
        <v>42</v>
      </c>
      <c r="U11" s="59"/>
      <c r="V11" s="60"/>
      <c r="W11" s="61">
        <f>IF(P11&lt;&gt;"",((P11/VLOOKUP(Q11,Codes!$A$122:$B$126,2,FALSE))/1000), 0)</f>
        <v>0</v>
      </c>
      <c r="X11" s="62"/>
      <c r="Y11" s="82"/>
      <c r="Z11" s="65"/>
      <c r="AA11" s="63"/>
      <c r="AB11" s="54"/>
    </row>
    <row r="12" spans="1:28" ht="22.9" customHeight="1" x14ac:dyDescent="0.35">
      <c r="A12" s="114">
        <v>9</v>
      </c>
      <c r="B12" s="115" t="s">
        <v>85</v>
      </c>
      <c r="C12" s="55" t="s">
        <v>44</v>
      </c>
      <c r="D12" s="143" t="s">
        <v>45</v>
      </c>
      <c r="E12" s="56" t="s">
        <v>71</v>
      </c>
      <c r="F12" s="56" t="s">
        <v>79</v>
      </c>
      <c r="G12" s="56" t="s">
        <v>72</v>
      </c>
      <c r="H12" s="56" t="s">
        <v>73</v>
      </c>
      <c r="I12" s="73"/>
      <c r="J12" s="73" t="s">
        <v>36</v>
      </c>
      <c r="K12" s="55" t="s">
        <v>31</v>
      </c>
      <c r="L12" s="57" t="s">
        <v>86</v>
      </c>
      <c r="M12" s="68" t="s">
        <v>38</v>
      </c>
      <c r="N12" s="65" t="s">
        <v>87</v>
      </c>
      <c r="O12" s="55" t="s">
        <v>50</v>
      </c>
      <c r="P12" s="58">
        <v>557000</v>
      </c>
      <c r="Q12" s="55" t="s">
        <v>41</v>
      </c>
      <c r="R12" s="59"/>
      <c r="S12" s="59" t="s">
        <v>42</v>
      </c>
      <c r="T12" s="59"/>
      <c r="U12" s="59"/>
      <c r="V12" s="60" t="s">
        <v>76</v>
      </c>
      <c r="W12" s="61">
        <f>IF(P12&lt;&gt;"",((P12/VLOOKUP(Q12,Codes!$A$122:$B$126,2,FALSE))/1000), "")</f>
        <v>557</v>
      </c>
      <c r="X12" s="62" t="s">
        <v>88</v>
      </c>
      <c r="Y12" s="82"/>
      <c r="Z12" s="65" t="s">
        <v>89</v>
      </c>
      <c r="AA12" s="63"/>
      <c r="AB12" s="54" t="s">
        <v>90</v>
      </c>
    </row>
    <row r="13" spans="1:28" ht="22.9" customHeight="1" x14ac:dyDescent="0.35">
      <c r="A13" s="114">
        <v>10</v>
      </c>
      <c r="B13" s="115" t="s">
        <v>91</v>
      </c>
      <c r="C13" s="55" t="s">
        <v>44</v>
      </c>
      <c r="D13" s="143" t="s">
        <v>45</v>
      </c>
      <c r="E13" s="56" t="s">
        <v>71</v>
      </c>
      <c r="F13" s="56" t="s">
        <v>79</v>
      </c>
      <c r="G13" s="56" t="s">
        <v>72</v>
      </c>
      <c r="H13" s="56" t="s">
        <v>73</v>
      </c>
      <c r="I13" s="73"/>
      <c r="J13" s="73" t="s">
        <v>36</v>
      </c>
      <c r="K13" s="55" t="s">
        <v>31</v>
      </c>
      <c r="L13" s="57" t="s">
        <v>92</v>
      </c>
      <c r="M13" s="68" t="s">
        <v>38</v>
      </c>
      <c r="N13" s="65" t="s">
        <v>93</v>
      </c>
      <c r="O13" s="55" t="s">
        <v>94</v>
      </c>
      <c r="P13" s="58">
        <v>240000</v>
      </c>
      <c r="Q13" s="55" t="s">
        <v>41</v>
      </c>
      <c r="R13" s="59"/>
      <c r="S13" s="59" t="s">
        <v>42</v>
      </c>
      <c r="T13" s="59"/>
      <c r="U13" s="59"/>
      <c r="V13" s="60" t="s">
        <v>76</v>
      </c>
      <c r="W13" s="61">
        <f>IF(P13&lt;&gt;"",((P13/VLOOKUP(Q13,Codes!$A$122:$B$126,2,FALSE))/1000), "")</f>
        <v>240</v>
      </c>
      <c r="X13" s="62" t="s">
        <v>77</v>
      </c>
      <c r="Y13" s="82"/>
      <c r="Z13" s="65" t="s">
        <v>89</v>
      </c>
      <c r="AA13" s="63"/>
      <c r="AB13" s="54"/>
    </row>
    <row r="14" spans="1:28" ht="22.9" customHeight="1" x14ac:dyDescent="0.35">
      <c r="A14" s="114">
        <v>11</v>
      </c>
      <c r="B14" s="115" t="s">
        <v>95</v>
      </c>
      <c r="C14" s="55" t="s">
        <v>44</v>
      </c>
      <c r="D14" s="143" t="s">
        <v>45</v>
      </c>
      <c r="E14" s="56" t="s">
        <v>71</v>
      </c>
      <c r="F14" s="56" t="s">
        <v>79</v>
      </c>
      <c r="G14" s="56" t="s">
        <v>72</v>
      </c>
      <c r="H14" s="56" t="s">
        <v>73</v>
      </c>
      <c r="I14" s="73"/>
      <c r="J14" s="73" t="s">
        <v>36</v>
      </c>
      <c r="K14" s="55" t="s">
        <v>31</v>
      </c>
      <c r="L14" s="57" t="s">
        <v>96</v>
      </c>
      <c r="M14" s="68" t="s">
        <v>38</v>
      </c>
      <c r="N14" s="65" t="s">
        <v>97</v>
      </c>
      <c r="O14" s="55" t="s">
        <v>40</v>
      </c>
      <c r="P14" s="58">
        <v>500000</v>
      </c>
      <c r="Q14" s="55" t="s">
        <v>41</v>
      </c>
      <c r="R14" s="59"/>
      <c r="S14" s="59" t="s">
        <v>42</v>
      </c>
      <c r="T14" s="59"/>
      <c r="U14" s="59"/>
      <c r="V14" s="60" t="s">
        <v>76</v>
      </c>
      <c r="W14" s="61">
        <f>IF(P14&lt;&gt;"",((P14/VLOOKUP(Q14,Codes!$A$122:$B$126,2,FALSE))/1000), 0)</f>
        <v>500</v>
      </c>
      <c r="X14" s="62" t="s">
        <v>77</v>
      </c>
      <c r="Y14" s="82"/>
      <c r="Z14" s="65" t="s">
        <v>89</v>
      </c>
      <c r="AA14" s="63"/>
      <c r="AB14" s="54"/>
    </row>
    <row r="15" spans="1:28" ht="22.9" customHeight="1" x14ac:dyDescent="0.35">
      <c r="A15" s="114">
        <v>12</v>
      </c>
      <c r="B15" s="115" t="s">
        <v>98</v>
      </c>
      <c r="C15" s="55" t="s">
        <v>44</v>
      </c>
      <c r="D15" s="143" t="s">
        <v>45</v>
      </c>
      <c r="E15" s="56" t="s">
        <v>71</v>
      </c>
      <c r="F15" s="56" t="s">
        <v>33</v>
      </c>
      <c r="G15" s="56" t="s">
        <v>72</v>
      </c>
      <c r="H15" s="56" t="s">
        <v>73</v>
      </c>
      <c r="I15" s="73"/>
      <c r="J15" s="73" t="s">
        <v>36</v>
      </c>
      <c r="K15" s="55" t="s">
        <v>44</v>
      </c>
      <c r="L15" s="57"/>
      <c r="M15" s="68" t="s">
        <v>99</v>
      </c>
      <c r="N15" s="65" t="s">
        <v>100</v>
      </c>
      <c r="O15" s="55" t="s">
        <v>101</v>
      </c>
      <c r="P15" s="70"/>
      <c r="Q15" s="55" t="s">
        <v>41</v>
      </c>
      <c r="R15" s="59"/>
      <c r="S15" s="59"/>
      <c r="T15" s="59" t="s">
        <v>42</v>
      </c>
      <c r="U15" s="59"/>
      <c r="V15" s="60" t="s">
        <v>102</v>
      </c>
      <c r="W15" s="61">
        <f>IF(P15&lt;&gt;"",((P15/VLOOKUP(Q15,Codes!$A$122:$B$126,2,FALSE))/1000), 0)</f>
        <v>0</v>
      </c>
      <c r="X15" s="62" t="s">
        <v>77</v>
      </c>
      <c r="Y15" s="82"/>
      <c r="Z15" s="65" t="s">
        <v>103</v>
      </c>
      <c r="AA15" s="63"/>
      <c r="AB15" s="54" t="s">
        <v>104</v>
      </c>
    </row>
    <row r="16" spans="1:28" ht="22.9" customHeight="1" x14ac:dyDescent="0.35">
      <c r="A16" s="114">
        <v>13</v>
      </c>
      <c r="B16" s="115" t="s">
        <v>105</v>
      </c>
      <c r="C16" s="55" t="s">
        <v>44</v>
      </c>
      <c r="D16" s="143" t="s">
        <v>45</v>
      </c>
      <c r="E16" s="56" t="s">
        <v>71</v>
      </c>
      <c r="F16" s="56" t="s">
        <v>79</v>
      </c>
      <c r="G16" s="56" t="s">
        <v>72</v>
      </c>
      <c r="H16" s="56" t="s">
        <v>73</v>
      </c>
      <c r="I16" s="73"/>
      <c r="J16" s="73" t="s">
        <v>36</v>
      </c>
      <c r="K16" s="55" t="s">
        <v>44</v>
      </c>
      <c r="L16" s="57"/>
      <c r="M16" s="68" t="s">
        <v>106</v>
      </c>
      <c r="N16" s="65" t="s">
        <v>107</v>
      </c>
      <c r="O16" s="55" t="s">
        <v>101</v>
      </c>
      <c r="P16" s="58">
        <v>22000</v>
      </c>
      <c r="Q16" s="55" t="s">
        <v>41</v>
      </c>
      <c r="R16" s="59"/>
      <c r="S16" s="59"/>
      <c r="T16" s="59" t="s">
        <v>42</v>
      </c>
      <c r="U16" s="59"/>
      <c r="V16" s="60" t="s">
        <v>102</v>
      </c>
      <c r="W16" s="61">
        <f>IF(P16&lt;&gt;"",((P16/VLOOKUP(Q16,Codes!$A$122:$B$126,2,FALSE))/1000), 0)</f>
        <v>22</v>
      </c>
      <c r="X16" s="62" t="s">
        <v>77</v>
      </c>
      <c r="Y16" s="82"/>
      <c r="Z16" s="65" t="s">
        <v>103</v>
      </c>
      <c r="AA16" s="63"/>
      <c r="AB16" s="54" t="s">
        <v>104</v>
      </c>
    </row>
    <row r="17" spans="1:28" ht="22.9" customHeight="1" x14ac:dyDescent="0.35">
      <c r="A17" s="114">
        <v>14</v>
      </c>
      <c r="B17" s="115" t="s">
        <v>108</v>
      </c>
      <c r="C17" s="55" t="s">
        <v>44</v>
      </c>
      <c r="D17" s="143" t="s">
        <v>45</v>
      </c>
      <c r="E17" s="56" t="s">
        <v>71</v>
      </c>
      <c r="F17" s="56" t="s">
        <v>33</v>
      </c>
      <c r="G17" s="56" t="s">
        <v>34</v>
      </c>
      <c r="H17" s="56" t="s">
        <v>73</v>
      </c>
      <c r="I17" s="73"/>
      <c r="J17" s="73" t="s">
        <v>36</v>
      </c>
      <c r="K17" s="55" t="s">
        <v>44</v>
      </c>
      <c r="L17" s="57"/>
      <c r="M17" s="68" t="s">
        <v>109</v>
      </c>
      <c r="N17" s="65" t="s">
        <v>110</v>
      </c>
      <c r="O17" s="55" t="s">
        <v>40</v>
      </c>
      <c r="P17" s="70"/>
      <c r="Q17" s="55" t="s">
        <v>41</v>
      </c>
      <c r="R17" s="59"/>
      <c r="S17" s="59" t="s">
        <v>42</v>
      </c>
      <c r="T17" s="59" t="s">
        <v>42</v>
      </c>
      <c r="U17" s="59"/>
      <c r="V17" s="60"/>
      <c r="W17" s="61">
        <f>IF(P17&lt;&gt;"",((P17/VLOOKUP(Q17,Codes!$A$122:$B$126,2,FALSE))/1000), 0)</f>
        <v>0</v>
      </c>
      <c r="X17" s="62"/>
      <c r="Y17" s="82"/>
      <c r="Z17" s="65"/>
      <c r="AA17" s="63"/>
      <c r="AB17" s="54"/>
    </row>
    <row r="18" spans="1:28" ht="22.9" customHeight="1" x14ac:dyDescent="0.35">
      <c r="A18" s="114">
        <v>15</v>
      </c>
      <c r="B18" s="115" t="s">
        <v>111</v>
      </c>
      <c r="C18" s="55" t="s">
        <v>44</v>
      </c>
      <c r="D18" s="143" t="s">
        <v>45</v>
      </c>
      <c r="E18" s="56" t="s">
        <v>71</v>
      </c>
      <c r="F18" s="56" t="s">
        <v>33</v>
      </c>
      <c r="G18" s="56" t="s">
        <v>34</v>
      </c>
      <c r="H18" s="56" t="s">
        <v>112</v>
      </c>
      <c r="I18" s="73"/>
      <c r="J18" s="73" t="s">
        <v>36</v>
      </c>
      <c r="K18" s="55" t="s">
        <v>44</v>
      </c>
      <c r="L18" s="54" t="s">
        <v>113</v>
      </c>
      <c r="M18" s="68" t="s">
        <v>114</v>
      </c>
      <c r="N18" s="65" t="s">
        <v>115</v>
      </c>
      <c r="O18" s="55" t="s">
        <v>101</v>
      </c>
      <c r="P18" s="70"/>
      <c r="Q18" s="55" t="s">
        <v>41</v>
      </c>
      <c r="R18" s="59"/>
      <c r="S18" s="59" t="s">
        <v>42</v>
      </c>
      <c r="T18" s="59" t="s">
        <v>42</v>
      </c>
      <c r="U18" s="59"/>
      <c r="V18" s="60" t="s">
        <v>116</v>
      </c>
      <c r="W18" s="61">
        <f>IF(P18&lt;&gt;"",((P18/VLOOKUP(Q18,Codes!$A$122:$B$126,2,FALSE))/1000), 0)</f>
        <v>0</v>
      </c>
      <c r="X18" s="62"/>
      <c r="Y18" s="82"/>
      <c r="Z18" s="65"/>
      <c r="AA18" s="63"/>
      <c r="AB18" s="54"/>
    </row>
    <row r="19" spans="1:28" ht="22.9" customHeight="1" x14ac:dyDescent="0.35">
      <c r="A19" s="114">
        <v>48</v>
      </c>
      <c r="B19" s="115" t="s">
        <v>117</v>
      </c>
      <c r="C19" s="55" t="s">
        <v>44</v>
      </c>
      <c r="D19" s="143" t="s">
        <v>45</v>
      </c>
      <c r="E19" s="56" t="s">
        <v>71</v>
      </c>
      <c r="F19" s="56" t="s">
        <v>33</v>
      </c>
      <c r="G19" s="56" t="s">
        <v>34</v>
      </c>
      <c r="H19" s="56" t="s">
        <v>112</v>
      </c>
      <c r="I19" s="73"/>
      <c r="J19" s="73" t="s">
        <v>36</v>
      </c>
      <c r="K19" s="55" t="s">
        <v>44</v>
      </c>
      <c r="L19" s="54" t="s">
        <v>118</v>
      </c>
      <c r="M19" s="68" t="s">
        <v>119</v>
      </c>
      <c r="N19" s="121" t="s">
        <v>120</v>
      </c>
      <c r="O19" s="55" t="s">
        <v>40</v>
      </c>
      <c r="P19" s="70"/>
      <c r="Q19" s="55" t="s">
        <v>41</v>
      </c>
      <c r="R19" s="59"/>
      <c r="S19" s="59" t="s">
        <v>42</v>
      </c>
      <c r="T19" s="59" t="s">
        <v>42</v>
      </c>
      <c r="U19" s="59"/>
      <c r="V19" s="60"/>
      <c r="W19" s="61">
        <f>IF(P19&lt;&gt;"",((P19/VLOOKUP(Q19,Codes!$A$122:$B$126,2,FALSE))/1000), 0)</f>
        <v>0</v>
      </c>
      <c r="X19" s="62"/>
      <c r="Y19" s="82"/>
      <c r="Z19" s="65"/>
      <c r="AA19" s="63"/>
      <c r="AB19" s="54"/>
    </row>
    <row r="20" spans="1:28" ht="22.9" customHeight="1" x14ac:dyDescent="0.35">
      <c r="A20" s="114">
        <v>17</v>
      </c>
      <c r="B20" s="115" t="s">
        <v>121</v>
      </c>
      <c r="C20" s="111" t="s">
        <v>31</v>
      </c>
      <c r="D20" s="144" t="s">
        <v>44</v>
      </c>
      <c r="E20" s="56" t="s">
        <v>71</v>
      </c>
      <c r="F20" s="56" t="s">
        <v>46</v>
      </c>
      <c r="G20" s="56" t="s">
        <v>34</v>
      </c>
      <c r="H20" s="56" t="s">
        <v>112</v>
      </c>
      <c r="I20" s="73"/>
      <c r="J20" s="73" t="s">
        <v>36</v>
      </c>
      <c r="K20" s="55" t="s">
        <v>44</v>
      </c>
      <c r="L20" s="54" t="s">
        <v>118</v>
      </c>
      <c r="M20" s="68" t="s">
        <v>122</v>
      </c>
      <c r="N20" s="65" t="s">
        <v>123</v>
      </c>
      <c r="O20" s="55" t="s">
        <v>40</v>
      </c>
      <c r="P20" s="58">
        <v>3000000</v>
      </c>
      <c r="Q20" s="55" t="s">
        <v>41</v>
      </c>
      <c r="R20" s="59"/>
      <c r="S20" s="59" t="s">
        <v>42</v>
      </c>
      <c r="T20" s="59" t="s">
        <v>42</v>
      </c>
      <c r="U20" s="59"/>
      <c r="V20" s="60"/>
      <c r="W20" s="61">
        <f>IF(P20&lt;&gt;"",((P20/VLOOKUP(Q20,Codes!$A$122:$B$126,2,FALSE))/1000), 0)</f>
        <v>3000</v>
      </c>
      <c r="X20" s="62"/>
      <c r="Y20" s="82"/>
      <c r="Z20" s="65"/>
      <c r="AA20" s="63"/>
      <c r="AB20" s="54"/>
    </row>
    <row r="21" spans="1:28" ht="22.9" customHeight="1" x14ac:dyDescent="0.35">
      <c r="A21" s="114">
        <v>18</v>
      </c>
      <c r="B21" s="115" t="s">
        <v>124</v>
      </c>
      <c r="C21" s="55" t="s">
        <v>44</v>
      </c>
      <c r="D21" s="143" t="s">
        <v>45</v>
      </c>
      <c r="E21" s="56" t="s">
        <v>71</v>
      </c>
      <c r="F21" s="56" t="s">
        <v>46</v>
      </c>
      <c r="G21" s="56" t="s">
        <v>34</v>
      </c>
      <c r="H21" s="56" t="s">
        <v>112</v>
      </c>
      <c r="I21" s="73"/>
      <c r="J21" s="73" t="s">
        <v>36</v>
      </c>
      <c r="K21" s="55" t="s">
        <v>44</v>
      </c>
      <c r="L21" s="54" t="s">
        <v>118</v>
      </c>
      <c r="M21" s="68" t="s">
        <v>125</v>
      </c>
      <c r="N21" s="121" t="s">
        <v>126</v>
      </c>
      <c r="O21" s="55" t="s">
        <v>40</v>
      </c>
      <c r="P21" s="70"/>
      <c r="Q21" s="55" t="s">
        <v>41</v>
      </c>
      <c r="R21" s="59"/>
      <c r="S21" s="59" t="s">
        <v>42</v>
      </c>
      <c r="T21" s="59" t="s">
        <v>42</v>
      </c>
      <c r="U21" s="59"/>
      <c r="V21" s="60"/>
      <c r="W21" s="61">
        <f>IF(P21&lt;&gt;"",((P21/VLOOKUP(Q21,Codes!$A$122:$B$126,2,FALSE))/1000), 0)</f>
        <v>0</v>
      </c>
      <c r="X21" s="62"/>
      <c r="Y21" s="82"/>
      <c r="Z21" s="65"/>
      <c r="AA21" s="63"/>
      <c r="AB21" s="54"/>
    </row>
    <row r="22" spans="1:28" ht="22.9" customHeight="1" x14ac:dyDescent="0.35">
      <c r="A22" s="114">
        <v>19</v>
      </c>
      <c r="B22" s="115" t="s">
        <v>127</v>
      </c>
      <c r="C22" s="55" t="s">
        <v>44</v>
      </c>
      <c r="D22" s="143" t="s">
        <v>45</v>
      </c>
      <c r="E22" s="56" t="s">
        <v>71</v>
      </c>
      <c r="F22" s="56" t="s">
        <v>46</v>
      </c>
      <c r="G22" s="56" t="s">
        <v>34</v>
      </c>
      <c r="H22" s="56" t="s">
        <v>112</v>
      </c>
      <c r="I22" s="73"/>
      <c r="J22" s="73" t="s">
        <v>36</v>
      </c>
      <c r="K22" s="55" t="s">
        <v>44</v>
      </c>
      <c r="L22" s="54" t="s">
        <v>118</v>
      </c>
      <c r="M22" s="68" t="s">
        <v>128</v>
      </c>
      <c r="N22" s="121" t="s">
        <v>129</v>
      </c>
      <c r="O22" s="55" t="s">
        <v>40</v>
      </c>
      <c r="P22" s="70"/>
      <c r="Q22" s="55" t="s">
        <v>41</v>
      </c>
      <c r="R22" s="59"/>
      <c r="S22" s="59" t="s">
        <v>42</v>
      </c>
      <c r="T22" s="59" t="s">
        <v>42</v>
      </c>
      <c r="U22" s="59"/>
      <c r="V22" s="60"/>
      <c r="W22" s="61">
        <f>IF(P22&lt;&gt;"",((P22/VLOOKUP(Q22,Codes!$A$122:$B$126,2,FALSE))/1000), 0)</f>
        <v>0</v>
      </c>
      <c r="X22" s="62"/>
      <c r="Y22" s="82"/>
      <c r="Z22" s="65"/>
      <c r="AA22" s="63"/>
      <c r="AB22" s="54"/>
    </row>
    <row r="23" spans="1:28" ht="22.9" customHeight="1" x14ac:dyDescent="0.35">
      <c r="A23" s="114">
        <v>20</v>
      </c>
      <c r="B23" s="115" t="s">
        <v>130</v>
      </c>
      <c r="C23" s="111" t="s">
        <v>31</v>
      </c>
      <c r="D23" s="144" t="s">
        <v>44</v>
      </c>
      <c r="E23" s="56" t="s">
        <v>71</v>
      </c>
      <c r="F23" s="56" t="s">
        <v>46</v>
      </c>
      <c r="G23" s="56" t="s">
        <v>34</v>
      </c>
      <c r="H23" s="56" t="s">
        <v>112</v>
      </c>
      <c r="I23" s="73"/>
      <c r="J23" s="73" t="s">
        <v>36</v>
      </c>
      <c r="K23" s="55" t="s">
        <v>44</v>
      </c>
      <c r="L23" s="54" t="s">
        <v>118</v>
      </c>
      <c r="M23" s="68" t="s">
        <v>131</v>
      </c>
      <c r="N23" s="65" t="s">
        <v>132</v>
      </c>
      <c r="O23" s="55" t="s">
        <v>40</v>
      </c>
      <c r="P23" s="58">
        <v>3000000</v>
      </c>
      <c r="Q23" s="55" t="s">
        <v>41</v>
      </c>
      <c r="R23" s="59"/>
      <c r="S23" s="59" t="s">
        <v>42</v>
      </c>
      <c r="T23" s="59" t="s">
        <v>42</v>
      </c>
      <c r="U23" s="59"/>
      <c r="V23" s="60"/>
      <c r="W23" s="61">
        <f>IF(P23&lt;&gt;"",((P23/VLOOKUP(Q23,Codes!$A$122:$B$126,2,FALSE))/1000), 0)</f>
        <v>3000</v>
      </c>
      <c r="X23" s="62"/>
      <c r="Y23" s="82"/>
      <c r="Z23" s="65"/>
      <c r="AA23" s="63"/>
      <c r="AB23" s="54"/>
    </row>
    <row r="24" spans="1:28" ht="22.9" customHeight="1" x14ac:dyDescent="0.35">
      <c r="A24" s="114">
        <v>21</v>
      </c>
      <c r="B24" s="115" t="s">
        <v>133</v>
      </c>
      <c r="C24" s="111" t="s">
        <v>31</v>
      </c>
      <c r="D24" s="144" t="s">
        <v>44</v>
      </c>
      <c r="E24" s="56" t="s">
        <v>71</v>
      </c>
      <c r="F24" s="56" t="s">
        <v>33</v>
      </c>
      <c r="G24" s="56" t="s">
        <v>34</v>
      </c>
      <c r="H24" s="56" t="s">
        <v>112</v>
      </c>
      <c r="I24" s="73"/>
      <c r="J24" s="73" t="s">
        <v>36</v>
      </c>
      <c r="K24" s="55" t="s">
        <v>44</v>
      </c>
      <c r="L24" s="54"/>
      <c r="M24" s="68" t="s">
        <v>134</v>
      </c>
      <c r="N24" s="65" t="s">
        <v>135</v>
      </c>
      <c r="O24" s="55" t="s">
        <v>40</v>
      </c>
      <c r="P24" s="58">
        <v>5000000</v>
      </c>
      <c r="Q24" s="55" t="s">
        <v>41</v>
      </c>
      <c r="R24" s="59"/>
      <c r="S24" s="59" t="s">
        <v>42</v>
      </c>
      <c r="T24" s="59" t="s">
        <v>42</v>
      </c>
      <c r="U24" s="59"/>
      <c r="V24" s="60"/>
      <c r="W24" s="61">
        <f>IF(P24&lt;&gt;"",((P24/VLOOKUP(Q24,Codes!$A$122:$B$126,2,FALSE))/1000), 0)</f>
        <v>5000</v>
      </c>
      <c r="X24" s="62">
        <v>2024</v>
      </c>
      <c r="Y24" s="82"/>
      <c r="Z24" s="65"/>
      <c r="AA24" s="63"/>
      <c r="AB24" s="54"/>
    </row>
    <row r="25" spans="1:28" ht="22.9" customHeight="1" x14ac:dyDescent="0.35">
      <c r="A25" s="114">
        <v>22</v>
      </c>
      <c r="B25" s="115" t="s">
        <v>136</v>
      </c>
      <c r="C25" s="55" t="s">
        <v>44</v>
      </c>
      <c r="D25" s="143" t="s">
        <v>45</v>
      </c>
      <c r="E25" s="56" t="s">
        <v>71</v>
      </c>
      <c r="F25" s="56" t="s">
        <v>46</v>
      </c>
      <c r="G25" s="56" t="s">
        <v>34</v>
      </c>
      <c r="H25" s="56" t="s">
        <v>112</v>
      </c>
      <c r="I25" s="73"/>
      <c r="J25" s="73" t="s">
        <v>36</v>
      </c>
      <c r="K25" s="55" t="s">
        <v>44</v>
      </c>
      <c r="L25" s="54"/>
      <c r="M25" s="68" t="s">
        <v>137</v>
      </c>
      <c r="N25" s="65" t="s">
        <v>138</v>
      </c>
      <c r="O25" s="55" t="s">
        <v>40</v>
      </c>
      <c r="P25" s="70"/>
      <c r="Q25" s="55" t="s">
        <v>41</v>
      </c>
      <c r="R25" s="59"/>
      <c r="S25" s="59" t="s">
        <v>42</v>
      </c>
      <c r="T25" s="59" t="s">
        <v>42</v>
      </c>
      <c r="U25" s="59"/>
      <c r="V25" s="60"/>
      <c r="W25" s="61">
        <f>IF(P25&lt;&gt;"",((P25/VLOOKUP(Q25,Codes!$A$122:$B$126,2,FALSE))/1000), 0)</f>
        <v>0</v>
      </c>
      <c r="X25" s="62"/>
      <c r="Y25" s="82"/>
      <c r="Z25" s="65"/>
      <c r="AA25" s="63"/>
      <c r="AB25" s="54"/>
    </row>
    <row r="26" spans="1:28" ht="18" customHeight="1" x14ac:dyDescent="0.35">
      <c r="A26" s="114">
        <v>23</v>
      </c>
      <c r="B26" s="115" t="s">
        <v>139</v>
      </c>
      <c r="C26" s="111" t="s">
        <v>31</v>
      </c>
      <c r="D26" s="142" t="s">
        <v>31</v>
      </c>
      <c r="E26" s="56" t="s">
        <v>140</v>
      </c>
      <c r="F26" s="56" t="s">
        <v>57</v>
      </c>
      <c r="G26" s="56" t="s">
        <v>141</v>
      </c>
      <c r="H26" s="56" t="s">
        <v>142</v>
      </c>
      <c r="I26" s="73"/>
      <c r="J26" s="73" t="s">
        <v>36</v>
      </c>
      <c r="K26" s="55" t="s">
        <v>44</v>
      </c>
      <c r="L26" s="57"/>
      <c r="M26" s="68" t="s">
        <v>143</v>
      </c>
      <c r="N26" s="65" t="s">
        <v>144</v>
      </c>
      <c r="O26" s="55" t="s">
        <v>40</v>
      </c>
      <c r="P26" s="58">
        <v>2000000</v>
      </c>
      <c r="Q26" s="55" t="s">
        <v>41</v>
      </c>
      <c r="R26" s="59"/>
      <c r="S26" s="59"/>
      <c r="T26" s="59" t="s">
        <v>42</v>
      </c>
      <c r="U26" s="59"/>
      <c r="V26" s="60"/>
      <c r="W26" s="61">
        <f>IF(P26&lt;&gt;"",((P26/VLOOKUP(Q26,Codes!$A$122:$B$126,2,FALSE))/1000), 0)</f>
        <v>2000</v>
      </c>
      <c r="X26" s="62">
        <v>2024</v>
      </c>
      <c r="Y26" s="82"/>
      <c r="Z26" s="65"/>
      <c r="AA26" s="63"/>
      <c r="AB26" s="54"/>
    </row>
    <row r="27" spans="1:28" ht="22.9" customHeight="1" x14ac:dyDescent="0.35">
      <c r="A27" s="114">
        <v>24</v>
      </c>
      <c r="B27" s="115" t="s">
        <v>145</v>
      </c>
      <c r="C27" s="55" t="s">
        <v>44</v>
      </c>
      <c r="D27" s="143" t="s">
        <v>45</v>
      </c>
      <c r="E27" s="56" t="s">
        <v>140</v>
      </c>
      <c r="F27" s="56" t="s">
        <v>46</v>
      </c>
      <c r="G27" s="56" t="s">
        <v>34</v>
      </c>
      <c r="H27" s="56" t="s">
        <v>142</v>
      </c>
      <c r="I27" s="73"/>
      <c r="J27" s="73" t="s">
        <v>36</v>
      </c>
      <c r="K27" s="55" t="s">
        <v>44</v>
      </c>
      <c r="L27" s="57"/>
      <c r="M27" s="68" t="s">
        <v>146</v>
      </c>
      <c r="N27" s="65" t="s">
        <v>147</v>
      </c>
      <c r="O27" s="55" t="s">
        <v>40</v>
      </c>
      <c r="P27" s="58">
        <v>100000</v>
      </c>
      <c r="Q27" s="55" t="s">
        <v>41</v>
      </c>
      <c r="R27" s="59"/>
      <c r="S27" s="59" t="s">
        <v>42</v>
      </c>
      <c r="T27" s="59"/>
      <c r="U27" s="59"/>
      <c r="V27" s="60"/>
      <c r="W27" s="61">
        <f>IF(P27&lt;&gt;"",((P27/VLOOKUP(Q27,Codes!$A$122:$B$126,2,FALSE))/1000), 0)</f>
        <v>100</v>
      </c>
      <c r="X27" s="62">
        <v>2026</v>
      </c>
      <c r="Y27" s="82"/>
      <c r="Z27" s="65"/>
      <c r="AA27" s="63"/>
      <c r="AB27" s="54"/>
    </row>
    <row r="28" spans="1:28" ht="22.9" customHeight="1" x14ac:dyDescent="0.35">
      <c r="A28" s="114">
        <v>25</v>
      </c>
      <c r="B28" s="115" t="s">
        <v>148</v>
      </c>
      <c r="C28" s="55" t="s">
        <v>44</v>
      </c>
      <c r="D28" s="143" t="s">
        <v>45</v>
      </c>
      <c r="E28" s="56" t="s">
        <v>140</v>
      </c>
      <c r="F28" s="56" t="s">
        <v>33</v>
      </c>
      <c r="G28" s="56" t="s">
        <v>34</v>
      </c>
      <c r="H28" s="56" t="s">
        <v>142</v>
      </c>
      <c r="I28" s="73"/>
      <c r="J28" s="73" t="s">
        <v>36</v>
      </c>
      <c r="K28" s="55" t="s">
        <v>44</v>
      </c>
      <c r="L28" s="57"/>
      <c r="M28" s="68" t="s">
        <v>149</v>
      </c>
      <c r="N28" s="65" t="s">
        <v>150</v>
      </c>
      <c r="O28" s="55" t="s">
        <v>40</v>
      </c>
      <c r="P28" s="58">
        <v>4100000</v>
      </c>
      <c r="Q28" s="55" t="s">
        <v>41</v>
      </c>
      <c r="R28" s="59"/>
      <c r="S28" s="59"/>
      <c r="T28" s="59" t="s">
        <v>42</v>
      </c>
      <c r="U28" s="59"/>
      <c r="V28" s="60"/>
      <c r="W28" s="61">
        <f>IF(P28&lt;&gt;"",((P28/VLOOKUP(Q28,Codes!$A$122:$B$126,2,FALSE))/1000), 0)</f>
        <v>4100</v>
      </c>
      <c r="X28" s="62">
        <v>2025</v>
      </c>
      <c r="Y28" s="82"/>
      <c r="Z28" s="65"/>
      <c r="AA28" s="63"/>
      <c r="AB28" s="54"/>
    </row>
    <row r="29" spans="1:28" ht="22.9" customHeight="1" x14ac:dyDescent="0.35">
      <c r="A29" s="114">
        <v>26</v>
      </c>
      <c r="B29" s="115" t="s">
        <v>151</v>
      </c>
      <c r="C29" s="55" t="s">
        <v>44</v>
      </c>
      <c r="D29" s="143" t="s">
        <v>45</v>
      </c>
      <c r="E29" s="56" t="s">
        <v>140</v>
      </c>
      <c r="F29" s="56" t="s">
        <v>33</v>
      </c>
      <c r="G29" s="56" t="s">
        <v>58</v>
      </c>
      <c r="H29" s="56" t="s">
        <v>142</v>
      </c>
      <c r="I29" s="73"/>
      <c r="J29" s="73" t="s">
        <v>36</v>
      </c>
      <c r="K29" s="55" t="s">
        <v>44</v>
      </c>
      <c r="L29" s="57"/>
      <c r="M29" s="68" t="s">
        <v>152</v>
      </c>
      <c r="N29" s="65" t="s">
        <v>153</v>
      </c>
      <c r="O29" s="55" t="s">
        <v>40</v>
      </c>
      <c r="P29" s="58">
        <v>30000</v>
      </c>
      <c r="Q29" s="55" t="s">
        <v>41</v>
      </c>
      <c r="R29" s="59"/>
      <c r="S29" s="59"/>
      <c r="T29" s="59" t="s">
        <v>42</v>
      </c>
      <c r="U29" s="59"/>
      <c r="V29" s="60"/>
      <c r="W29" s="61">
        <f>IF(P29&lt;&gt;"",((P29/VLOOKUP(Q29,Codes!$A$122:$B$126,2,FALSE))/1000), 0)</f>
        <v>30</v>
      </c>
      <c r="X29" s="62">
        <v>2025</v>
      </c>
      <c r="Y29" s="82"/>
      <c r="Z29" s="65"/>
      <c r="AA29" s="63"/>
      <c r="AB29" s="54"/>
    </row>
    <row r="30" spans="1:28" ht="22.9" customHeight="1" x14ac:dyDescent="0.35">
      <c r="A30" s="114">
        <v>27</v>
      </c>
      <c r="B30" s="115" t="s">
        <v>154</v>
      </c>
      <c r="C30" s="55" t="s">
        <v>44</v>
      </c>
      <c r="D30" s="143" t="s">
        <v>45</v>
      </c>
      <c r="E30" s="56" t="s">
        <v>140</v>
      </c>
      <c r="F30" s="56" t="s">
        <v>33</v>
      </c>
      <c r="G30" s="56" t="s">
        <v>58</v>
      </c>
      <c r="H30" s="56" t="s">
        <v>142</v>
      </c>
      <c r="I30" s="73"/>
      <c r="J30" s="73" t="s">
        <v>36</v>
      </c>
      <c r="K30" s="55" t="s">
        <v>44</v>
      </c>
      <c r="L30" s="57"/>
      <c r="M30" s="68" t="s">
        <v>155</v>
      </c>
      <c r="N30" s="65" t="s">
        <v>156</v>
      </c>
      <c r="O30" s="55" t="s">
        <v>40</v>
      </c>
      <c r="P30" s="58">
        <v>5000000</v>
      </c>
      <c r="Q30" s="55" t="s">
        <v>41</v>
      </c>
      <c r="R30" s="59"/>
      <c r="S30" s="59"/>
      <c r="T30" s="59" t="s">
        <v>42</v>
      </c>
      <c r="U30" s="59"/>
      <c r="V30" s="60"/>
      <c r="W30" s="61">
        <f>IF(P30&lt;&gt;"",((P30/VLOOKUP(Q30,Codes!$A$122:$B$126,2,FALSE))/1000), 0)</f>
        <v>5000</v>
      </c>
      <c r="X30" s="62">
        <v>2026</v>
      </c>
      <c r="Y30" s="82"/>
      <c r="Z30" s="65"/>
      <c r="AA30" s="63"/>
      <c r="AB30" s="54"/>
    </row>
    <row r="31" spans="1:28" ht="22.9" customHeight="1" x14ac:dyDescent="0.35">
      <c r="A31" s="114">
        <v>28</v>
      </c>
      <c r="B31" s="115" t="s">
        <v>157</v>
      </c>
      <c r="C31" s="55" t="s">
        <v>44</v>
      </c>
      <c r="D31" s="143" t="s">
        <v>45</v>
      </c>
      <c r="E31" s="56" t="s">
        <v>140</v>
      </c>
      <c r="F31" s="56" t="s">
        <v>79</v>
      </c>
      <c r="G31" s="56" t="s">
        <v>141</v>
      </c>
      <c r="H31" s="56" t="s">
        <v>142</v>
      </c>
      <c r="I31" s="73"/>
      <c r="J31" s="73" t="s">
        <v>36</v>
      </c>
      <c r="K31" s="55" t="s">
        <v>44</v>
      </c>
      <c r="L31" s="57"/>
      <c r="M31" s="68" t="s">
        <v>158</v>
      </c>
      <c r="N31" s="65" t="s">
        <v>159</v>
      </c>
      <c r="O31" s="55" t="s">
        <v>40</v>
      </c>
      <c r="P31" s="58">
        <v>125000</v>
      </c>
      <c r="Q31" s="55" t="s">
        <v>41</v>
      </c>
      <c r="R31" s="59"/>
      <c r="S31" s="59"/>
      <c r="T31" s="59" t="s">
        <v>42</v>
      </c>
      <c r="U31" s="59"/>
      <c r="V31" s="60"/>
      <c r="W31" s="61">
        <f>IF(P31&lt;&gt;"",((P31/VLOOKUP(Q31,Codes!$A$122:$B$126,2,FALSE))/1000), 0)</f>
        <v>125</v>
      </c>
      <c r="X31" s="62">
        <v>2026</v>
      </c>
      <c r="Y31" s="82"/>
      <c r="Z31" s="65"/>
      <c r="AA31" s="63"/>
      <c r="AB31" s="54"/>
    </row>
    <row r="32" spans="1:28" ht="22.9" customHeight="1" x14ac:dyDescent="0.35">
      <c r="A32" s="114">
        <v>29</v>
      </c>
      <c r="B32" s="115" t="s">
        <v>160</v>
      </c>
      <c r="C32" s="55" t="s">
        <v>44</v>
      </c>
      <c r="D32" s="143" t="s">
        <v>45</v>
      </c>
      <c r="E32" s="56" t="s">
        <v>161</v>
      </c>
      <c r="F32" s="56" t="s">
        <v>162</v>
      </c>
      <c r="G32" s="56" t="s">
        <v>163</v>
      </c>
      <c r="H32" s="56" t="s">
        <v>164</v>
      </c>
      <c r="I32" s="73" t="s">
        <v>165</v>
      </c>
      <c r="J32" s="73" t="s">
        <v>36</v>
      </c>
      <c r="K32" s="55" t="s">
        <v>44</v>
      </c>
      <c r="L32" s="57"/>
      <c r="M32" s="57" t="s">
        <v>166</v>
      </c>
      <c r="N32" s="65" t="s">
        <v>167</v>
      </c>
      <c r="O32" s="55" t="s">
        <v>40</v>
      </c>
      <c r="P32" s="58">
        <v>70000000</v>
      </c>
      <c r="Q32" s="55" t="s">
        <v>168</v>
      </c>
      <c r="R32" s="59"/>
      <c r="S32" s="59"/>
      <c r="T32" s="59"/>
      <c r="U32" s="59"/>
      <c r="V32" s="60"/>
      <c r="W32" s="61">
        <f>IF(P32&lt;&gt;"",((P32/VLOOKUP(Q32,Codes!$A$122:$B$126,2,FALSE))/1000), 0)</f>
        <v>109375</v>
      </c>
      <c r="X32" s="62"/>
      <c r="Y32" s="82"/>
      <c r="Z32" s="65"/>
      <c r="AA32" s="63"/>
      <c r="AB32" s="54"/>
    </row>
    <row r="33" spans="1:28" ht="22.9" customHeight="1" x14ac:dyDescent="0.35">
      <c r="A33" s="114">
        <v>30</v>
      </c>
      <c r="B33" s="115" t="s">
        <v>169</v>
      </c>
      <c r="C33" s="55" t="s">
        <v>44</v>
      </c>
      <c r="D33" s="143" t="s">
        <v>45</v>
      </c>
      <c r="E33" s="56" t="s">
        <v>161</v>
      </c>
      <c r="F33" s="56" t="s">
        <v>33</v>
      </c>
      <c r="G33" s="56" t="s">
        <v>170</v>
      </c>
      <c r="H33" s="56" t="s">
        <v>170</v>
      </c>
      <c r="I33" s="73" t="s">
        <v>171</v>
      </c>
      <c r="J33" s="73" t="s">
        <v>36</v>
      </c>
      <c r="K33" s="55" t="s">
        <v>44</v>
      </c>
      <c r="L33" s="54" t="s">
        <v>172</v>
      </c>
      <c r="M33" s="68" t="s">
        <v>173</v>
      </c>
      <c r="N33" s="65" t="s">
        <v>174</v>
      </c>
      <c r="O33" s="55" t="s">
        <v>101</v>
      </c>
      <c r="P33" s="58">
        <v>1600000</v>
      </c>
      <c r="Q33" s="55" t="s">
        <v>41</v>
      </c>
      <c r="R33" s="59"/>
      <c r="S33" s="59" t="s">
        <v>42</v>
      </c>
      <c r="T33" s="59"/>
      <c r="U33" s="59"/>
      <c r="V33" s="60" t="s">
        <v>175</v>
      </c>
      <c r="W33" s="61">
        <f>IF(P33&lt;&gt;"",((P33/VLOOKUP(Q33,Codes!$A$122:$B$126,2,FALSE))/1000), 0)</f>
        <v>1600</v>
      </c>
      <c r="X33" s="62">
        <v>2027</v>
      </c>
      <c r="Y33" s="82"/>
      <c r="Z33" s="65" t="s">
        <v>176</v>
      </c>
      <c r="AA33" s="63" t="s">
        <v>177</v>
      </c>
      <c r="AB33" s="54"/>
    </row>
    <row r="34" spans="1:28" ht="22.9" customHeight="1" x14ac:dyDescent="0.35">
      <c r="A34" s="114">
        <v>31</v>
      </c>
      <c r="B34" s="115" t="s">
        <v>178</v>
      </c>
      <c r="C34" s="55" t="s">
        <v>44</v>
      </c>
      <c r="D34" s="143" t="s">
        <v>45</v>
      </c>
      <c r="E34" s="56" t="s">
        <v>161</v>
      </c>
      <c r="F34" s="56" t="s">
        <v>33</v>
      </c>
      <c r="G34" s="56" t="s">
        <v>179</v>
      </c>
      <c r="H34" s="80" t="s">
        <v>170</v>
      </c>
      <c r="I34" s="73"/>
      <c r="J34" s="73" t="s">
        <v>36</v>
      </c>
      <c r="K34" s="55" t="s">
        <v>44</v>
      </c>
      <c r="L34" s="54" t="s">
        <v>172</v>
      </c>
      <c r="M34" s="57" t="s">
        <v>180</v>
      </c>
      <c r="N34" s="65" t="s">
        <v>181</v>
      </c>
      <c r="O34" s="55" t="s">
        <v>40</v>
      </c>
      <c r="P34" s="58">
        <v>550000</v>
      </c>
      <c r="Q34" s="55" t="s">
        <v>41</v>
      </c>
      <c r="R34" s="59"/>
      <c r="S34" s="59"/>
      <c r="T34" s="59" t="s">
        <v>42</v>
      </c>
      <c r="U34" s="59"/>
      <c r="V34" s="60" t="s">
        <v>182</v>
      </c>
      <c r="W34" s="61">
        <f>IF(P34&lt;&gt;"",((P34/VLOOKUP(Q34,Codes!$A$122:$B$126,2,FALSE))/1000), 0)</f>
        <v>550</v>
      </c>
      <c r="X34" s="62" t="s">
        <v>183</v>
      </c>
      <c r="Y34" s="82"/>
      <c r="Z34" s="65" t="s">
        <v>184</v>
      </c>
      <c r="AA34" s="63" t="s">
        <v>54</v>
      </c>
      <c r="AB34" s="54" t="s">
        <v>55</v>
      </c>
    </row>
    <row r="35" spans="1:28" ht="22.9" customHeight="1" x14ac:dyDescent="0.35">
      <c r="A35" s="114">
        <v>32</v>
      </c>
      <c r="B35" s="115" t="s">
        <v>185</v>
      </c>
      <c r="C35" s="111" t="s">
        <v>31</v>
      </c>
      <c r="D35" s="144" t="s">
        <v>44</v>
      </c>
      <c r="E35" s="56" t="s">
        <v>161</v>
      </c>
      <c r="F35" s="56" t="s">
        <v>33</v>
      </c>
      <c r="G35" s="56" t="s">
        <v>186</v>
      </c>
      <c r="H35" s="80" t="s">
        <v>170</v>
      </c>
      <c r="I35" s="73" t="s">
        <v>171</v>
      </c>
      <c r="J35" s="73" t="s">
        <v>36</v>
      </c>
      <c r="K35" s="55" t="s">
        <v>44</v>
      </c>
      <c r="L35" s="54" t="s">
        <v>187</v>
      </c>
      <c r="M35" s="57" t="s">
        <v>188</v>
      </c>
      <c r="N35" s="65" t="s">
        <v>189</v>
      </c>
      <c r="O35" s="55" t="s">
        <v>40</v>
      </c>
      <c r="P35" s="58">
        <v>900000</v>
      </c>
      <c r="Q35" s="55" t="s">
        <v>41</v>
      </c>
      <c r="R35" s="59"/>
      <c r="S35" s="59"/>
      <c r="T35" s="59" t="s">
        <v>42</v>
      </c>
      <c r="U35" s="59"/>
      <c r="V35" s="60" t="s">
        <v>190</v>
      </c>
      <c r="W35" s="61">
        <f>IF(P35&lt;&gt;"",((P35/VLOOKUP(Q35,Codes!$A$122:$B$126,2,FALSE))/1000), 0)</f>
        <v>900</v>
      </c>
      <c r="X35" s="62" t="s">
        <v>191</v>
      </c>
      <c r="Y35" s="82"/>
      <c r="Z35" s="65" t="s">
        <v>192</v>
      </c>
      <c r="AA35" s="63" t="s">
        <v>193</v>
      </c>
      <c r="AB35" s="54" t="s">
        <v>194</v>
      </c>
    </row>
    <row r="36" spans="1:28" ht="22.9" customHeight="1" x14ac:dyDescent="0.35">
      <c r="A36" s="114">
        <v>33</v>
      </c>
      <c r="B36" s="115" t="s">
        <v>195</v>
      </c>
      <c r="C36" s="111" t="s">
        <v>31</v>
      </c>
      <c r="D36" s="144" t="s">
        <v>44</v>
      </c>
      <c r="E36" s="56" t="s">
        <v>161</v>
      </c>
      <c r="F36" s="56" t="s">
        <v>46</v>
      </c>
      <c r="G36" s="56" t="s">
        <v>186</v>
      </c>
      <c r="H36" s="80" t="s">
        <v>170</v>
      </c>
      <c r="I36" s="73" t="s">
        <v>171</v>
      </c>
      <c r="J36" s="73" t="s">
        <v>36</v>
      </c>
      <c r="K36" s="55" t="s">
        <v>44</v>
      </c>
      <c r="L36" s="54" t="s">
        <v>196</v>
      </c>
      <c r="M36" s="57" t="s">
        <v>197</v>
      </c>
      <c r="N36" s="65" t="s">
        <v>198</v>
      </c>
      <c r="O36" s="55" t="s">
        <v>40</v>
      </c>
      <c r="P36" s="58">
        <v>1200000</v>
      </c>
      <c r="Q36" s="55" t="s">
        <v>41</v>
      </c>
      <c r="R36" s="59"/>
      <c r="S36" s="59"/>
      <c r="T36" s="59" t="s">
        <v>42</v>
      </c>
      <c r="U36" s="59"/>
      <c r="V36" s="60" t="s">
        <v>190</v>
      </c>
      <c r="W36" s="61">
        <f>IF(P36&lt;&gt;"",((P36/VLOOKUP(Q36,Codes!$A$122:$B$126,2,FALSE))/1000), 0)</f>
        <v>1200</v>
      </c>
      <c r="X36" s="62" t="s">
        <v>191</v>
      </c>
      <c r="Y36" s="82"/>
      <c r="Z36" s="65" t="s">
        <v>192</v>
      </c>
      <c r="AA36" s="63" t="s">
        <v>193</v>
      </c>
      <c r="AB36" s="54" t="s">
        <v>194</v>
      </c>
    </row>
    <row r="37" spans="1:28" ht="22.9" customHeight="1" x14ac:dyDescent="0.35">
      <c r="A37" s="114">
        <v>34</v>
      </c>
      <c r="B37" s="115" t="s">
        <v>199</v>
      </c>
      <c r="C37" s="55" t="s">
        <v>44</v>
      </c>
      <c r="D37" s="143" t="s">
        <v>45</v>
      </c>
      <c r="E37" s="56" t="s">
        <v>161</v>
      </c>
      <c r="F37" s="56" t="s">
        <v>33</v>
      </c>
      <c r="G37" s="56" t="s">
        <v>179</v>
      </c>
      <c r="H37" s="80" t="s">
        <v>170</v>
      </c>
      <c r="I37" s="73" t="s">
        <v>164</v>
      </c>
      <c r="J37" s="73" t="s">
        <v>36</v>
      </c>
      <c r="K37" s="55" t="s">
        <v>31</v>
      </c>
      <c r="L37" s="68" t="s">
        <v>200</v>
      </c>
      <c r="M37" s="75" t="s">
        <v>38</v>
      </c>
      <c r="N37" s="65" t="s">
        <v>201</v>
      </c>
      <c r="O37" s="55" t="s">
        <v>50</v>
      </c>
      <c r="P37" s="58">
        <v>1700000</v>
      </c>
      <c r="Q37" s="55" t="s">
        <v>41</v>
      </c>
      <c r="R37" s="59"/>
      <c r="S37" s="59"/>
      <c r="T37" s="59" t="s">
        <v>42</v>
      </c>
      <c r="U37" s="59"/>
      <c r="V37" s="60" t="s">
        <v>116</v>
      </c>
      <c r="W37" s="61">
        <f>IF(P37&lt;&gt;"",((P37/VLOOKUP(Q37,Codes!$A$122:$B$126,2,FALSE))/1000), "")</f>
        <v>1700</v>
      </c>
      <c r="X37" s="62">
        <v>2023</v>
      </c>
      <c r="Y37" s="82"/>
      <c r="Z37" s="65" t="s">
        <v>202</v>
      </c>
      <c r="AA37" s="63" t="s">
        <v>54</v>
      </c>
      <c r="AB37" s="54" t="s">
        <v>55</v>
      </c>
    </row>
    <row r="38" spans="1:28" ht="22.9" customHeight="1" x14ac:dyDescent="0.35">
      <c r="A38" s="114">
        <v>35</v>
      </c>
      <c r="B38" s="115" t="s">
        <v>203</v>
      </c>
      <c r="C38" s="55" t="s">
        <v>44</v>
      </c>
      <c r="D38" s="143" t="s">
        <v>45</v>
      </c>
      <c r="E38" s="56" t="s">
        <v>161</v>
      </c>
      <c r="F38" s="56" t="s">
        <v>162</v>
      </c>
      <c r="G38" s="56" t="s">
        <v>170</v>
      </c>
      <c r="H38" s="56" t="s">
        <v>170</v>
      </c>
      <c r="I38" s="73" t="s">
        <v>171</v>
      </c>
      <c r="J38" s="73" t="s">
        <v>36</v>
      </c>
      <c r="K38" s="55" t="s">
        <v>44</v>
      </c>
      <c r="L38" s="54"/>
      <c r="M38" s="68" t="s">
        <v>204</v>
      </c>
      <c r="N38" s="65" t="s">
        <v>205</v>
      </c>
      <c r="O38" s="55" t="s">
        <v>101</v>
      </c>
      <c r="P38" s="58">
        <v>300000</v>
      </c>
      <c r="Q38" s="55" t="s">
        <v>41</v>
      </c>
      <c r="R38" s="59"/>
      <c r="S38" s="59" t="s">
        <v>42</v>
      </c>
      <c r="T38" s="59"/>
      <c r="U38" s="59"/>
      <c r="V38" s="60" t="s">
        <v>175</v>
      </c>
      <c r="W38" s="61">
        <f>IF(P38&lt;&gt;"",((P38/VLOOKUP(Q38,Codes!$A$122:$B$126,2,FALSE))/1000), 0)</f>
        <v>300</v>
      </c>
      <c r="X38" s="62">
        <v>2030</v>
      </c>
      <c r="Y38" s="82"/>
      <c r="Z38" s="65" t="s">
        <v>206</v>
      </c>
      <c r="AA38" s="63" t="s">
        <v>177</v>
      </c>
      <c r="AB38" s="54"/>
    </row>
    <row r="39" spans="1:28" ht="22.9" customHeight="1" x14ac:dyDescent="0.35">
      <c r="A39" s="114">
        <v>36</v>
      </c>
      <c r="B39" s="115" t="s">
        <v>207</v>
      </c>
      <c r="C39" s="55" t="s">
        <v>44</v>
      </c>
      <c r="D39" s="143" t="s">
        <v>45</v>
      </c>
      <c r="E39" s="56" t="s">
        <v>161</v>
      </c>
      <c r="F39" s="56" t="s">
        <v>33</v>
      </c>
      <c r="G39" s="56" t="s">
        <v>179</v>
      </c>
      <c r="H39" s="80" t="s">
        <v>170</v>
      </c>
      <c r="I39" s="73"/>
      <c r="J39" s="73" t="s">
        <v>36</v>
      </c>
      <c r="K39" s="55" t="s">
        <v>44</v>
      </c>
      <c r="L39" s="54" t="s">
        <v>172</v>
      </c>
      <c r="M39" s="57" t="s">
        <v>208</v>
      </c>
      <c r="N39" s="121" t="s">
        <v>209</v>
      </c>
      <c r="O39" s="55" t="s">
        <v>50</v>
      </c>
      <c r="P39" s="58">
        <v>22000000</v>
      </c>
      <c r="Q39" s="55" t="s">
        <v>41</v>
      </c>
      <c r="R39" s="59"/>
      <c r="S39" s="59"/>
      <c r="T39" s="59" t="s">
        <v>42</v>
      </c>
      <c r="U39" s="59"/>
      <c r="V39" s="60" t="s">
        <v>210</v>
      </c>
      <c r="W39" s="61">
        <f>IF(P39&lt;&gt;"",((P39/VLOOKUP(Q39,Codes!$A$122:$B$126,2,FALSE))/1000), "")</f>
        <v>22000</v>
      </c>
      <c r="X39" s="62" t="s">
        <v>211</v>
      </c>
      <c r="Y39" s="82"/>
      <c r="Z39" s="65" t="s">
        <v>212</v>
      </c>
      <c r="AA39" s="63" t="s">
        <v>54</v>
      </c>
      <c r="AB39" s="54" t="s">
        <v>55</v>
      </c>
    </row>
    <row r="40" spans="1:28" ht="22.9" customHeight="1" x14ac:dyDescent="0.35">
      <c r="A40" s="114">
        <v>37</v>
      </c>
      <c r="B40" s="115" t="s">
        <v>213</v>
      </c>
      <c r="C40" s="111" t="s">
        <v>31</v>
      </c>
      <c r="D40" s="144" t="s">
        <v>44</v>
      </c>
      <c r="E40" s="56" t="s">
        <v>161</v>
      </c>
      <c r="F40" s="56" t="s">
        <v>46</v>
      </c>
      <c r="G40" s="56" t="s">
        <v>186</v>
      </c>
      <c r="H40" s="80" t="s">
        <v>170</v>
      </c>
      <c r="I40" s="73" t="s">
        <v>214</v>
      </c>
      <c r="J40" s="73" t="s">
        <v>36</v>
      </c>
      <c r="K40" s="55" t="s">
        <v>44</v>
      </c>
      <c r="L40" s="54"/>
      <c r="M40" s="57" t="s">
        <v>215</v>
      </c>
      <c r="N40" s="65" t="s">
        <v>216</v>
      </c>
      <c r="O40" s="55" t="s">
        <v>40</v>
      </c>
      <c r="P40" s="58">
        <v>1500000</v>
      </c>
      <c r="Q40" s="55" t="s">
        <v>41</v>
      </c>
      <c r="R40" s="59"/>
      <c r="S40" s="59"/>
      <c r="T40" s="59" t="s">
        <v>42</v>
      </c>
      <c r="U40" s="59"/>
      <c r="V40" s="60" t="s">
        <v>190</v>
      </c>
      <c r="W40" s="61">
        <f>IF(P40&lt;&gt;"",((P40/VLOOKUP(Q40,Codes!$A$122:$B$126,2,FALSE))/1000), 0)</f>
        <v>1500</v>
      </c>
      <c r="X40" s="62" t="s">
        <v>217</v>
      </c>
      <c r="Y40" s="82"/>
      <c r="Z40" s="65" t="s">
        <v>218</v>
      </c>
      <c r="AA40" s="63" t="s">
        <v>193</v>
      </c>
      <c r="AB40" s="54" t="s">
        <v>194</v>
      </c>
    </row>
    <row r="41" spans="1:28" ht="22.9" customHeight="1" x14ac:dyDescent="0.35">
      <c r="A41" s="114">
        <v>38</v>
      </c>
      <c r="B41" s="115" t="s">
        <v>219</v>
      </c>
      <c r="C41" s="111" t="s">
        <v>31</v>
      </c>
      <c r="D41" s="142" t="s">
        <v>31</v>
      </c>
      <c r="E41" s="56" t="s">
        <v>161</v>
      </c>
      <c r="F41" s="56" t="s">
        <v>46</v>
      </c>
      <c r="G41" s="56" t="s">
        <v>163</v>
      </c>
      <c r="H41" s="80" t="s">
        <v>170</v>
      </c>
      <c r="I41" s="73" t="s">
        <v>171</v>
      </c>
      <c r="J41" s="73" t="s">
        <v>220</v>
      </c>
      <c r="K41" s="55" t="s">
        <v>44</v>
      </c>
      <c r="L41" s="54"/>
      <c r="M41" s="57" t="s">
        <v>221</v>
      </c>
      <c r="N41" s="54" t="s">
        <v>222</v>
      </c>
      <c r="O41" s="55" t="s">
        <v>40</v>
      </c>
      <c r="P41" s="58">
        <v>1102000</v>
      </c>
      <c r="Q41" s="55" t="s">
        <v>41</v>
      </c>
      <c r="R41" s="59"/>
      <c r="S41" s="59"/>
      <c r="T41" s="59" t="s">
        <v>42</v>
      </c>
      <c r="U41" s="59"/>
      <c r="V41" s="60" t="s">
        <v>190</v>
      </c>
      <c r="W41" s="61">
        <f>IF(P41&lt;&gt;"",((P41/VLOOKUP(Q41,Codes!$A$122:$B$126,2,FALSE))/1000), 0)</f>
        <v>1102</v>
      </c>
      <c r="X41" s="62" t="s">
        <v>223</v>
      </c>
      <c r="Y41" s="82"/>
      <c r="Z41" s="65" t="s">
        <v>218</v>
      </c>
      <c r="AA41" s="63" t="s">
        <v>224</v>
      </c>
      <c r="AB41" s="54" t="s">
        <v>194</v>
      </c>
    </row>
    <row r="42" spans="1:28" ht="22.9" customHeight="1" x14ac:dyDescent="0.35">
      <c r="A42" s="114">
        <v>39</v>
      </c>
      <c r="B42" s="115" t="s">
        <v>225</v>
      </c>
      <c r="C42" s="111" t="s">
        <v>31</v>
      </c>
      <c r="D42" s="142" t="s">
        <v>31</v>
      </c>
      <c r="E42" s="56" t="s">
        <v>161</v>
      </c>
      <c r="F42" s="56" t="s">
        <v>46</v>
      </c>
      <c r="G42" s="56" t="s">
        <v>163</v>
      </c>
      <c r="H42" s="80" t="s">
        <v>170</v>
      </c>
      <c r="I42" s="73" t="s">
        <v>171</v>
      </c>
      <c r="J42" s="73" t="s">
        <v>220</v>
      </c>
      <c r="K42" s="55" t="s">
        <v>44</v>
      </c>
      <c r="L42" s="54"/>
      <c r="M42" s="57" t="s">
        <v>226</v>
      </c>
      <c r="N42" s="65" t="s">
        <v>227</v>
      </c>
      <c r="O42" s="55" t="s">
        <v>101</v>
      </c>
      <c r="P42" s="58">
        <v>1396000</v>
      </c>
      <c r="Q42" s="55" t="s">
        <v>41</v>
      </c>
      <c r="R42" s="59"/>
      <c r="S42" s="59"/>
      <c r="T42" s="59" t="s">
        <v>42</v>
      </c>
      <c r="U42" s="59"/>
      <c r="V42" s="60" t="s">
        <v>190</v>
      </c>
      <c r="W42" s="61">
        <f>IF(P42&lt;&gt;"",((P42/VLOOKUP(Q42,Codes!$A$122:$B$126,2,FALSE))/1000), 0)</f>
        <v>1396</v>
      </c>
      <c r="X42" s="62" t="s">
        <v>228</v>
      </c>
      <c r="Y42" s="82"/>
      <c r="Z42" s="65" t="s">
        <v>218</v>
      </c>
      <c r="AA42" s="63" t="s">
        <v>224</v>
      </c>
      <c r="AB42" s="54" t="s">
        <v>194</v>
      </c>
    </row>
    <row r="43" spans="1:28" ht="22.9" customHeight="1" x14ac:dyDescent="0.35">
      <c r="A43" s="114">
        <v>40</v>
      </c>
      <c r="B43" s="115" t="s">
        <v>229</v>
      </c>
      <c r="C43" s="111" t="s">
        <v>31</v>
      </c>
      <c r="D43" s="144" t="s">
        <v>44</v>
      </c>
      <c r="E43" s="56" t="s">
        <v>161</v>
      </c>
      <c r="F43" s="56" t="s">
        <v>33</v>
      </c>
      <c r="G43" s="56" t="s">
        <v>141</v>
      </c>
      <c r="H43" s="80" t="s">
        <v>170</v>
      </c>
      <c r="I43" s="73" t="s">
        <v>171</v>
      </c>
      <c r="J43" s="73" t="s">
        <v>36</v>
      </c>
      <c r="K43" s="55" t="s">
        <v>44</v>
      </c>
      <c r="L43" s="54"/>
      <c r="M43" s="57" t="s">
        <v>230</v>
      </c>
      <c r="N43" s="65" t="s">
        <v>231</v>
      </c>
      <c r="O43" s="55" t="s">
        <v>40</v>
      </c>
      <c r="P43" s="58">
        <v>250000</v>
      </c>
      <c r="Q43" s="55" t="s">
        <v>41</v>
      </c>
      <c r="R43" s="59"/>
      <c r="S43" s="59"/>
      <c r="T43" s="59"/>
      <c r="U43" s="59"/>
      <c r="V43" s="60"/>
      <c r="W43" s="61">
        <f>IF(P43&lt;&gt;"",((P43/VLOOKUP(Q43,Codes!$A$122:$B$126,2,FALSE))/1000), 0)</f>
        <v>250</v>
      </c>
      <c r="X43" s="62"/>
      <c r="Y43" s="82"/>
      <c r="Z43" s="65"/>
      <c r="AA43" s="63"/>
      <c r="AB43" s="54"/>
    </row>
    <row r="44" spans="1:28" ht="22.9" customHeight="1" x14ac:dyDescent="0.35">
      <c r="A44" s="114">
        <v>41</v>
      </c>
      <c r="B44" s="115" t="s">
        <v>232</v>
      </c>
      <c r="C44" s="111" t="s">
        <v>31</v>
      </c>
      <c r="D44" s="144" t="s">
        <v>44</v>
      </c>
      <c r="E44" s="56" t="s">
        <v>161</v>
      </c>
      <c r="F44" s="56" t="s">
        <v>79</v>
      </c>
      <c r="G44" s="56" t="s">
        <v>233</v>
      </c>
      <c r="H44" s="80" t="s">
        <v>234</v>
      </c>
      <c r="I44" s="73"/>
      <c r="J44" s="73" t="s">
        <v>36</v>
      </c>
      <c r="K44" s="55" t="s">
        <v>44</v>
      </c>
      <c r="L44" s="57"/>
      <c r="M44" s="68" t="s">
        <v>235</v>
      </c>
      <c r="N44" s="65" t="s">
        <v>236</v>
      </c>
      <c r="O44" s="55" t="s">
        <v>50</v>
      </c>
      <c r="P44" s="58">
        <v>1500000</v>
      </c>
      <c r="Q44" s="55" t="s">
        <v>41</v>
      </c>
      <c r="R44" s="71"/>
      <c r="S44" s="71" t="s">
        <v>42</v>
      </c>
      <c r="T44" s="59"/>
      <c r="U44" s="59"/>
      <c r="V44" s="60"/>
      <c r="W44" s="61">
        <f>IF(P44&lt;&gt;"",((P44/VLOOKUP(Q44,Codes!$A$122:$B$126,2,FALSE))/1000), "")</f>
        <v>1500</v>
      </c>
      <c r="X44" s="62">
        <v>2023</v>
      </c>
      <c r="Y44" s="82"/>
      <c r="Z44" s="65"/>
      <c r="AA44" s="63" t="s">
        <v>54</v>
      </c>
      <c r="AB44" s="54" t="s">
        <v>237</v>
      </c>
    </row>
    <row r="45" spans="1:28" ht="22.9" customHeight="1" x14ac:dyDescent="0.35">
      <c r="A45" s="114">
        <v>42</v>
      </c>
      <c r="B45" s="115" t="s">
        <v>238</v>
      </c>
      <c r="C45" s="55" t="s">
        <v>44</v>
      </c>
      <c r="D45" s="143" t="s">
        <v>45</v>
      </c>
      <c r="E45" s="56" t="s">
        <v>239</v>
      </c>
      <c r="F45" s="56" t="s">
        <v>162</v>
      </c>
      <c r="G45" s="56" t="s">
        <v>240</v>
      </c>
      <c r="H45" s="56" t="s">
        <v>164</v>
      </c>
      <c r="I45" s="73"/>
      <c r="J45" s="73" t="s">
        <v>36</v>
      </c>
      <c r="K45" s="55" t="s">
        <v>44</v>
      </c>
      <c r="L45" s="57"/>
      <c r="M45" s="57" t="s">
        <v>241</v>
      </c>
      <c r="N45" s="65" t="s">
        <v>242</v>
      </c>
      <c r="O45" s="55" t="s">
        <v>40</v>
      </c>
      <c r="P45" s="70"/>
      <c r="Q45" s="55" t="s">
        <v>41</v>
      </c>
      <c r="R45" s="59"/>
      <c r="S45" s="59"/>
      <c r="T45" s="59"/>
      <c r="U45" s="59"/>
      <c r="V45" s="60"/>
      <c r="W45" s="61">
        <f>IF(P45&lt;&gt;"",((P45/VLOOKUP(Q45,Codes!$A$122:$B$126,2,FALSE))/1000), 0)</f>
        <v>0</v>
      </c>
      <c r="X45" s="62"/>
      <c r="Y45" s="82"/>
      <c r="Z45" s="65"/>
      <c r="AA45" s="63"/>
      <c r="AB45" s="54"/>
    </row>
    <row r="46" spans="1:28" ht="22.9" customHeight="1" x14ac:dyDescent="0.35">
      <c r="A46" s="114">
        <v>43</v>
      </c>
      <c r="B46" s="115" t="s">
        <v>243</v>
      </c>
      <c r="C46" s="55" t="s">
        <v>44</v>
      </c>
      <c r="D46" s="143" t="s">
        <v>45</v>
      </c>
      <c r="E46" s="56" t="s">
        <v>239</v>
      </c>
      <c r="F46" s="56" t="s">
        <v>162</v>
      </c>
      <c r="G46" s="56" t="s">
        <v>163</v>
      </c>
      <c r="H46" s="56" t="s">
        <v>164</v>
      </c>
      <c r="I46" s="73" t="s">
        <v>165</v>
      </c>
      <c r="J46" s="73" t="s">
        <v>36</v>
      </c>
      <c r="K46" s="55" t="s">
        <v>44</v>
      </c>
      <c r="L46" s="57"/>
      <c r="M46" s="57" t="s">
        <v>244</v>
      </c>
      <c r="N46" s="65" t="s">
        <v>245</v>
      </c>
      <c r="O46" s="55" t="s">
        <v>40</v>
      </c>
      <c r="P46" s="70"/>
      <c r="Q46" s="55" t="s">
        <v>41</v>
      </c>
      <c r="R46" s="59"/>
      <c r="S46" s="59"/>
      <c r="T46" s="59"/>
      <c r="U46" s="59"/>
      <c r="V46" s="60"/>
      <c r="W46" s="61">
        <f>IF(P46&lt;&gt;"",((P46/VLOOKUP(Q46,Codes!$A$122:$B$126,2,FALSE))/1000), 0)</f>
        <v>0</v>
      </c>
      <c r="X46" s="62"/>
      <c r="Y46" s="82"/>
      <c r="Z46" s="65"/>
      <c r="AA46" s="63"/>
      <c r="AB46" s="54"/>
    </row>
    <row r="47" spans="1:28" ht="22.9" customHeight="1" x14ac:dyDescent="0.35">
      <c r="A47" s="114">
        <v>44</v>
      </c>
      <c r="B47" s="115" t="s">
        <v>246</v>
      </c>
      <c r="C47" s="55" t="s">
        <v>44</v>
      </c>
      <c r="D47" s="143" t="s">
        <v>45</v>
      </c>
      <c r="E47" s="56" t="s">
        <v>239</v>
      </c>
      <c r="F47" s="56" t="s">
        <v>162</v>
      </c>
      <c r="G47" s="56" t="s">
        <v>240</v>
      </c>
      <c r="H47" s="56" t="s">
        <v>164</v>
      </c>
      <c r="I47" s="73" t="s">
        <v>165</v>
      </c>
      <c r="J47" s="73" t="s">
        <v>36</v>
      </c>
      <c r="K47" s="55" t="s">
        <v>44</v>
      </c>
      <c r="L47" s="57"/>
      <c r="M47" s="68" t="s">
        <v>247</v>
      </c>
      <c r="N47" s="65" t="s">
        <v>248</v>
      </c>
      <c r="O47" s="55" t="s">
        <v>50</v>
      </c>
      <c r="P47" s="58">
        <v>1500000</v>
      </c>
      <c r="Q47" s="55" t="s">
        <v>168</v>
      </c>
      <c r="R47" s="59"/>
      <c r="S47" s="59"/>
      <c r="T47" s="59" t="s">
        <v>42</v>
      </c>
      <c r="U47" s="59"/>
      <c r="V47" s="60" t="s">
        <v>165</v>
      </c>
      <c r="W47" s="61">
        <f>IF(P47&lt;&gt;"",((P47/VLOOKUP(Q47,Codes!$A$122:$B$126,2,FALSE))/1000), "")</f>
        <v>2343.75</v>
      </c>
      <c r="X47" s="62"/>
      <c r="Y47" s="82"/>
      <c r="Z47" s="65"/>
      <c r="AA47" s="63"/>
      <c r="AB47" s="54"/>
    </row>
    <row r="48" spans="1:28" ht="22.9" customHeight="1" x14ac:dyDescent="0.35">
      <c r="A48" s="114">
        <v>45</v>
      </c>
      <c r="B48" s="115" t="s">
        <v>249</v>
      </c>
      <c r="C48" s="111" t="s">
        <v>31</v>
      </c>
      <c r="D48" s="142" t="s">
        <v>31</v>
      </c>
      <c r="E48" s="56" t="s">
        <v>239</v>
      </c>
      <c r="F48" s="56" t="s">
        <v>33</v>
      </c>
      <c r="G48" s="56" t="s">
        <v>250</v>
      </c>
      <c r="H48" s="80" t="s">
        <v>251</v>
      </c>
      <c r="I48" s="73"/>
      <c r="J48" s="73" t="s">
        <v>252</v>
      </c>
      <c r="K48" s="55" t="s">
        <v>44</v>
      </c>
      <c r="L48" s="54" t="s">
        <v>253</v>
      </c>
      <c r="M48" s="106" t="s">
        <v>254</v>
      </c>
      <c r="N48" s="65" t="s">
        <v>255</v>
      </c>
      <c r="O48" s="55" t="s">
        <v>40</v>
      </c>
      <c r="P48" s="58">
        <v>396000</v>
      </c>
      <c r="Q48" s="55" t="s">
        <v>41</v>
      </c>
      <c r="R48" s="59"/>
      <c r="S48" s="59" t="s">
        <v>42</v>
      </c>
      <c r="T48" s="59" t="s">
        <v>42</v>
      </c>
      <c r="U48" s="59"/>
      <c r="V48" s="60"/>
      <c r="W48" s="61">
        <f>IF(P48&lt;&gt;"",((P48/VLOOKUP(Q48,Codes!$A$122:$B$126,2,FALSE))/1000), 0)</f>
        <v>396</v>
      </c>
      <c r="X48" s="62" t="s">
        <v>256</v>
      </c>
      <c r="Y48" s="82"/>
      <c r="Z48" s="65"/>
      <c r="AA48" s="63" t="s">
        <v>257</v>
      </c>
      <c r="AB48" s="54" t="s">
        <v>258</v>
      </c>
    </row>
    <row r="49" spans="1:28" ht="22.9" customHeight="1" x14ac:dyDescent="0.35">
      <c r="A49" s="114">
        <v>46</v>
      </c>
      <c r="B49" s="115" t="s">
        <v>259</v>
      </c>
      <c r="C49" s="111" t="s">
        <v>31</v>
      </c>
      <c r="D49" s="144" t="s">
        <v>44</v>
      </c>
      <c r="E49" s="56" t="s">
        <v>239</v>
      </c>
      <c r="F49" s="56" t="s">
        <v>33</v>
      </c>
      <c r="G49" s="56" t="s">
        <v>250</v>
      </c>
      <c r="H49" s="80" t="s">
        <v>251</v>
      </c>
      <c r="I49" s="73"/>
      <c r="J49" s="73" t="s">
        <v>252</v>
      </c>
      <c r="K49" s="55" t="s">
        <v>44</v>
      </c>
      <c r="L49" s="54" t="s">
        <v>253</v>
      </c>
      <c r="M49" s="106" t="s">
        <v>260</v>
      </c>
      <c r="N49" s="65" t="s">
        <v>261</v>
      </c>
      <c r="O49" s="55" t="s">
        <v>40</v>
      </c>
      <c r="P49" s="58">
        <v>492000</v>
      </c>
      <c r="Q49" s="55" t="s">
        <v>41</v>
      </c>
      <c r="R49" s="59"/>
      <c r="S49" s="59" t="s">
        <v>42</v>
      </c>
      <c r="T49" s="59" t="s">
        <v>42</v>
      </c>
      <c r="U49" s="59"/>
      <c r="V49" s="60"/>
      <c r="W49" s="61">
        <f>IF(P49&lt;&gt;"",((P49/VLOOKUP(Q49,Codes!$A$122:$B$126,2,FALSE))/1000), 0)</f>
        <v>492</v>
      </c>
      <c r="X49" s="62" t="s">
        <v>256</v>
      </c>
      <c r="Y49" s="82"/>
      <c r="Z49" s="65"/>
      <c r="AA49" s="63" t="s">
        <v>257</v>
      </c>
      <c r="AB49" s="54" t="s">
        <v>258</v>
      </c>
    </row>
    <row r="50" spans="1:28" ht="22.9" customHeight="1" x14ac:dyDescent="0.35">
      <c r="A50" s="114">
        <v>47</v>
      </c>
      <c r="B50" s="115" t="s">
        <v>262</v>
      </c>
      <c r="C50" s="111" t="s">
        <v>31</v>
      </c>
      <c r="D50" s="144" t="s">
        <v>44</v>
      </c>
      <c r="E50" s="56" t="s">
        <v>239</v>
      </c>
      <c r="F50" s="56" t="s">
        <v>33</v>
      </c>
      <c r="G50" s="56" t="s">
        <v>250</v>
      </c>
      <c r="H50" s="80" t="s">
        <v>251</v>
      </c>
      <c r="I50" s="73"/>
      <c r="J50" s="73" t="s">
        <v>252</v>
      </c>
      <c r="K50" s="55" t="s">
        <v>44</v>
      </c>
      <c r="L50" s="54" t="s">
        <v>253</v>
      </c>
      <c r="M50" s="106" t="s">
        <v>263</v>
      </c>
      <c r="N50" s="65" t="s">
        <v>264</v>
      </c>
      <c r="O50" s="55" t="s">
        <v>40</v>
      </c>
      <c r="P50" s="58">
        <v>2316000</v>
      </c>
      <c r="Q50" s="55" t="s">
        <v>41</v>
      </c>
      <c r="R50" s="59"/>
      <c r="S50" s="59" t="s">
        <v>42</v>
      </c>
      <c r="T50" s="59" t="s">
        <v>42</v>
      </c>
      <c r="U50" s="59"/>
      <c r="V50" s="60"/>
      <c r="W50" s="61">
        <f>IF(P50&lt;&gt;"",((P50/VLOOKUP(Q50,Codes!$A$122:$B$126,2,FALSE))/1000), 0)</f>
        <v>2316</v>
      </c>
      <c r="X50" s="62" t="s">
        <v>265</v>
      </c>
      <c r="Y50" s="82"/>
      <c r="Z50" s="65"/>
      <c r="AA50" s="63" t="s">
        <v>257</v>
      </c>
      <c r="AB50" s="54" t="s">
        <v>258</v>
      </c>
    </row>
    <row r="51" spans="1:28" ht="22.9" customHeight="1" x14ac:dyDescent="0.35">
      <c r="A51" s="114">
        <v>48</v>
      </c>
      <c r="B51" s="115" t="s">
        <v>266</v>
      </c>
      <c r="C51" s="111" t="s">
        <v>31</v>
      </c>
      <c r="D51" s="144" t="s">
        <v>44</v>
      </c>
      <c r="E51" s="56" t="s">
        <v>239</v>
      </c>
      <c r="F51" s="56" t="s">
        <v>33</v>
      </c>
      <c r="G51" s="56" t="s">
        <v>250</v>
      </c>
      <c r="H51" s="80" t="s">
        <v>251</v>
      </c>
      <c r="I51" s="73"/>
      <c r="J51" s="73" t="s">
        <v>252</v>
      </c>
      <c r="K51" s="55" t="s">
        <v>44</v>
      </c>
      <c r="L51" s="54" t="s">
        <v>253</v>
      </c>
      <c r="M51" s="106" t="s">
        <v>267</v>
      </c>
      <c r="N51" s="65" t="s">
        <v>268</v>
      </c>
      <c r="O51" s="55" t="s">
        <v>40</v>
      </c>
      <c r="P51" s="58">
        <v>2484000</v>
      </c>
      <c r="Q51" s="55" t="s">
        <v>41</v>
      </c>
      <c r="R51" s="59"/>
      <c r="S51" s="59" t="s">
        <v>42</v>
      </c>
      <c r="T51" s="59" t="s">
        <v>42</v>
      </c>
      <c r="U51" s="59"/>
      <c r="V51" s="60"/>
      <c r="W51" s="61">
        <f>IF(P51&lt;&gt;"",((P51/VLOOKUP(Q51,Codes!$A$122:$B$126,2,FALSE))/1000), 0)</f>
        <v>2484</v>
      </c>
      <c r="X51" s="62" t="s">
        <v>265</v>
      </c>
      <c r="Y51" s="82"/>
      <c r="Z51" s="65"/>
      <c r="AA51" s="63" t="s">
        <v>257</v>
      </c>
      <c r="AB51" s="54" t="s">
        <v>258</v>
      </c>
    </row>
    <row r="52" spans="1:28" ht="22.9" customHeight="1" x14ac:dyDescent="0.35">
      <c r="A52" s="114">
        <v>49</v>
      </c>
      <c r="B52" s="115" t="s">
        <v>269</v>
      </c>
      <c r="C52" s="111" t="s">
        <v>31</v>
      </c>
      <c r="D52" s="142" t="s">
        <v>31</v>
      </c>
      <c r="E52" s="56" t="s">
        <v>239</v>
      </c>
      <c r="F52" s="56" t="s">
        <v>33</v>
      </c>
      <c r="G52" s="56" t="s">
        <v>250</v>
      </c>
      <c r="H52" s="80" t="s">
        <v>251</v>
      </c>
      <c r="I52" s="73"/>
      <c r="J52" s="73" t="s">
        <v>252</v>
      </c>
      <c r="K52" s="55" t="s">
        <v>44</v>
      </c>
      <c r="L52" s="54" t="s">
        <v>253</v>
      </c>
      <c r="M52" s="106" t="s">
        <v>270</v>
      </c>
      <c r="N52" s="65" t="s">
        <v>271</v>
      </c>
      <c r="O52" s="55" t="s">
        <v>101</v>
      </c>
      <c r="P52" s="58">
        <v>324500</v>
      </c>
      <c r="Q52" s="55" t="s">
        <v>41</v>
      </c>
      <c r="R52" s="59"/>
      <c r="S52" s="59" t="s">
        <v>42</v>
      </c>
      <c r="T52" s="59" t="s">
        <v>42</v>
      </c>
      <c r="U52" s="59"/>
      <c r="V52" s="60"/>
      <c r="W52" s="61">
        <f>IF(P52&lt;&gt;"",((P52/VLOOKUP(Q52,Codes!$A$122:$B$126,2,FALSE))/1000), 0)</f>
        <v>324.5</v>
      </c>
      <c r="X52" s="62" t="s">
        <v>272</v>
      </c>
      <c r="Y52" s="82"/>
      <c r="Z52" s="65"/>
      <c r="AA52" s="63" t="s">
        <v>257</v>
      </c>
      <c r="AB52" s="54" t="s">
        <v>258</v>
      </c>
    </row>
    <row r="53" spans="1:28" ht="22.9" customHeight="1" x14ac:dyDescent="0.35">
      <c r="A53" s="114">
        <v>50</v>
      </c>
      <c r="B53" s="115" t="s">
        <v>273</v>
      </c>
      <c r="C53" s="111" t="s">
        <v>31</v>
      </c>
      <c r="D53" s="142" t="s">
        <v>31</v>
      </c>
      <c r="E53" s="56" t="s">
        <v>239</v>
      </c>
      <c r="F53" s="56" t="s">
        <v>33</v>
      </c>
      <c r="G53" s="56" t="s">
        <v>250</v>
      </c>
      <c r="H53" s="80" t="s">
        <v>251</v>
      </c>
      <c r="I53" s="73"/>
      <c r="J53" s="73" t="s">
        <v>252</v>
      </c>
      <c r="K53" s="55" t="s">
        <v>44</v>
      </c>
      <c r="L53" s="54" t="s">
        <v>253</v>
      </c>
      <c r="M53" s="106" t="s">
        <v>270</v>
      </c>
      <c r="N53" s="78" t="s">
        <v>274</v>
      </c>
      <c r="O53" s="55" t="s">
        <v>101</v>
      </c>
      <c r="P53" s="58">
        <v>148500</v>
      </c>
      <c r="Q53" s="55" t="s">
        <v>41</v>
      </c>
      <c r="R53" s="59"/>
      <c r="S53" s="59" t="s">
        <v>42</v>
      </c>
      <c r="T53" s="59" t="s">
        <v>42</v>
      </c>
      <c r="U53" s="59"/>
      <c r="V53" s="60"/>
      <c r="W53" s="61">
        <f>IF(P53&lt;&gt;"",((P53/VLOOKUP(Q53,Codes!$A$122:$B$126,2,FALSE))/1000), 0)</f>
        <v>148.5</v>
      </c>
      <c r="X53" s="62" t="s">
        <v>272</v>
      </c>
      <c r="Y53" s="82"/>
      <c r="Z53" s="65"/>
      <c r="AA53" s="63" t="s">
        <v>257</v>
      </c>
      <c r="AB53" s="54" t="s">
        <v>258</v>
      </c>
    </row>
    <row r="54" spans="1:28" ht="22.9" customHeight="1" x14ac:dyDescent="0.35">
      <c r="A54" s="114">
        <v>51</v>
      </c>
      <c r="B54" s="115" t="s">
        <v>275</v>
      </c>
      <c r="C54" s="111" t="s">
        <v>31</v>
      </c>
      <c r="D54" s="144" t="s">
        <v>44</v>
      </c>
      <c r="E54" s="56" t="s">
        <v>239</v>
      </c>
      <c r="F54" s="56" t="s">
        <v>33</v>
      </c>
      <c r="G54" s="56" t="s">
        <v>250</v>
      </c>
      <c r="H54" s="80" t="s">
        <v>251</v>
      </c>
      <c r="I54" s="73"/>
      <c r="J54" s="73" t="s">
        <v>252</v>
      </c>
      <c r="K54" s="55" t="s">
        <v>44</v>
      </c>
      <c r="L54" s="54" t="s">
        <v>253</v>
      </c>
      <c r="M54" s="106" t="s">
        <v>270</v>
      </c>
      <c r="N54" s="78" t="s">
        <v>276</v>
      </c>
      <c r="O54" s="55" t="s">
        <v>101</v>
      </c>
      <c r="P54" s="58">
        <v>220000</v>
      </c>
      <c r="Q54" s="55" t="s">
        <v>41</v>
      </c>
      <c r="R54" s="59"/>
      <c r="S54" s="59" t="s">
        <v>42</v>
      </c>
      <c r="T54" s="59" t="s">
        <v>42</v>
      </c>
      <c r="U54" s="59"/>
      <c r="V54" s="60"/>
      <c r="W54" s="61">
        <f>IF(P54&lt;&gt;"",((P54/VLOOKUP(Q54,Codes!$A$122:$B$126,2,FALSE))/1000), 0)</f>
        <v>220</v>
      </c>
      <c r="X54" s="62" t="s">
        <v>272</v>
      </c>
      <c r="Y54" s="82"/>
      <c r="Z54" s="65"/>
      <c r="AA54" s="63" t="s">
        <v>257</v>
      </c>
      <c r="AB54" s="54" t="s">
        <v>258</v>
      </c>
    </row>
    <row r="55" spans="1:28" ht="22.9" customHeight="1" x14ac:dyDescent="0.35">
      <c r="A55" s="114">
        <v>52</v>
      </c>
      <c r="B55" s="115" t="s">
        <v>277</v>
      </c>
      <c r="C55" s="111" t="s">
        <v>31</v>
      </c>
      <c r="D55" s="144" t="s">
        <v>44</v>
      </c>
      <c r="E55" s="56" t="s">
        <v>239</v>
      </c>
      <c r="F55" s="56" t="s">
        <v>278</v>
      </c>
      <c r="G55" s="56" t="s">
        <v>250</v>
      </c>
      <c r="H55" s="56" t="s">
        <v>251</v>
      </c>
      <c r="I55" s="73"/>
      <c r="J55" s="73" t="s">
        <v>252</v>
      </c>
      <c r="K55" s="55" t="s">
        <v>44</v>
      </c>
      <c r="L55" s="54" t="s">
        <v>253</v>
      </c>
      <c r="M55" s="106" t="s">
        <v>279</v>
      </c>
      <c r="N55" s="65" t="s">
        <v>280</v>
      </c>
      <c r="O55" s="55" t="s">
        <v>40</v>
      </c>
      <c r="P55" s="58">
        <v>770000</v>
      </c>
      <c r="Q55" s="55" t="s">
        <v>41</v>
      </c>
      <c r="R55" s="59"/>
      <c r="S55" s="59"/>
      <c r="T55" s="59" t="s">
        <v>42</v>
      </c>
      <c r="U55" s="59"/>
      <c r="V55" s="60"/>
      <c r="W55" s="61">
        <f>IF(P55&lt;&gt;"",((P55/VLOOKUP(Q55,Codes!$A$122:$B$126,2,FALSE))/1000), 0)</f>
        <v>770</v>
      </c>
      <c r="X55" s="62" t="s">
        <v>281</v>
      </c>
      <c r="Y55" s="82"/>
      <c r="Z55" s="65"/>
      <c r="AA55" s="63"/>
      <c r="AB55" s="54"/>
    </row>
    <row r="56" spans="1:28" ht="22.9" customHeight="1" x14ac:dyDescent="0.35">
      <c r="A56" s="114">
        <v>53</v>
      </c>
      <c r="B56" s="115" t="s">
        <v>282</v>
      </c>
      <c r="C56" s="111" t="s">
        <v>31</v>
      </c>
      <c r="D56" s="144" t="s">
        <v>44</v>
      </c>
      <c r="E56" s="56" t="s">
        <v>239</v>
      </c>
      <c r="F56" s="56" t="s">
        <v>278</v>
      </c>
      <c r="G56" s="56" t="s">
        <v>250</v>
      </c>
      <c r="H56" s="56" t="s">
        <v>251</v>
      </c>
      <c r="I56" s="73"/>
      <c r="J56" s="73" t="s">
        <v>252</v>
      </c>
      <c r="K56" s="55" t="s">
        <v>31</v>
      </c>
      <c r="L56" s="57" t="s">
        <v>253</v>
      </c>
      <c r="M56" s="75" t="s">
        <v>38</v>
      </c>
      <c r="N56" s="65" t="s">
        <v>280</v>
      </c>
      <c r="O56" s="55" t="s">
        <v>40</v>
      </c>
      <c r="P56" s="58">
        <v>2000000</v>
      </c>
      <c r="Q56" s="55" t="s">
        <v>41</v>
      </c>
      <c r="R56" s="59"/>
      <c r="S56" s="59"/>
      <c r="T56" s="59" t="s">
        <v>42</v>
      </c>
      <c r="U56" s="59"/>
      <c r="V56" s="60"/>
      <c r="W56" s="61">
        <f>IF(P56&lt;&gt;"",((P56/VLOOKUP(Q56,Codes!$A$122:$B$126,2,FALSE))/1000), 0)</f>
        <v>2000</v>
      </c>
      <c r="X56" s="62" t="s">
        <v>283</v>
      </c>
      <c r="Y56" s="82"/>
      <c r="Z56" s="65"/>
      <c r="AA56" s="63"/>
      <c r="AB56" s="54"/>
    </row>
    <row r="57" spans="1:28" ht="22.9" customHeight="1" x14ac:dyDescent="0.35">
      <c r="A57" s="114">
        <v>54</v>
      </c>
      <c r="B57" s="115" t="s">
        <v>284</v>
      </c>
      <c r="C57" s="111" t="s">
        <v>31</v>
      </c>
      <c r="D57" s="144" t="s">
        <v>44</v>
      </c>
      <c r="E57" s="56" t="s">
        <v>239</v>
      </c>
      <c r="F57" s="56" t="s">
        <v>46</v>
      </c>
      <c r="G57" s="56" t="s">
        <v>250</v>
      </c>
      <c r="H57" s="56" t="s">
        <v>285</v>
      </c>
      <c r="I57" s="73"/>
      <c r="J57" s="73" t="s">
        <v>36</v>
      </c>
      <c r="K57" s="55" t="s">
        <v>44</v>
      </c>
      <c r="L57" s="57"/>
      <c r="M57" s="68" t="s">
        <v>286</v>
      </c>
      <c r="N57" s="65" t="s">
        <v>287</v>
      </c>
      <c r="O57" s="55" t="s">
        <v>40</v>
      </c>
      <c r="P57" s="58">
        <v>400000</v>
      </c>
      <c r="Q57" s="55" t="s">
        <v>41</v>
      </c>
      <c r="R57" s="59"/>
      <c r="S57" s="59" t="s">
        <v>42</v>
      </c>
      <c r="T57" s="59"/>
      <c r="U57" s="59"/>
      <c r="V57" s="60"/>
      <c r="W57" s="61">
        <f>IF(P57&lt;&gt;"",((P57/VLOOKUP(Q57,Codes!$A$122:$B$126,2,FALSE))/1000), 0)</f>
        <v>400</v>
      </c>
      <c r="X57" s="62"/>
      <c r="Y57" s="82"/>
      <c r="Z57" s="65"/>
      <c r="AA57" s="63"/>
      <c r="AB57" s="54"/>
    </row>
    <row r="58" spans="1:28" ht="22.9" customHeight="1" x14ac:dyDescent="0.35">
      <c r="A58" s="114">
        <v>55</v>
      </c>
      <c r="B58" s="115" t="s">
        <v>288</v>
      </c>
      <c r="C58" s="111" t="s">
        <v>31</v>
      </c>
      <c r="D58" s="142" t="s">
        <v>31</v>
      </c>
      <c r="E58" s="56" t="s">
        <v>239</v>
      </c>
      <c r="F58" s="56" t="s">
        <v>162</v>
      </c>
      <c r="G58" s="56" t="s">
        <v>163</v>
      </c>
      <c r="H58" s="80" t="s">
        <v>289</v>
      </c>
      <c r="I58" s="73"/>
      <c r="J58" s="73" t="s">
        <v>36</v>
      </c>
      <c r="K58" s="55" t="s">
        <v>44</v>
      </c>
      <c r="L58" s="54" t="s">
        <v>290</v>
      </c>
      <c r="M58" s="106" t="s">
        <v>291</v>
      </c>
      <c r="N58" s="65" t="s">
        <v>292</v>
      </c>
      <c r="O58" s="55" t="s">
        <v>94</v>
      </c>
      <c r="P58" s="58">
        <v>1600000</v>
      </c>
      <c r="Q58" s="55" t="s">
        <v>41</v>
      </c>
      <c r="R58" s="59"/>
      <c r="S58" s="59" t="s">
        <v>42</v>
      </c>
      <c r="T58" s="59"/>
      <c r="U58" s="59"/>
      <c r="V58" s="60"/>
      <c r="W58" s="61">
        <f>IF(P58&lt;&gt;"",((P58/VLOOKUP(Q58,Codes!$A$122:$B$126,2,FALSE))/1000), "")</f>
        <v>1600</v>
      </c>
      <c r="X58" s="62">
        <v>2023</v>
      </c>
      <c r="Y58" s="82"/>
      <c r="Z58" s="65" t="s">
        <v>293</v>
      </c>
      <c r="AA58" s="63" t="s">
        <v>54</v>
      </c>
      <c r="AB58" s="54" t="s">
        <v>237</v>
      </c>
    </row>
    <row r="59" spans="1:28" ht="22.9" customHeight="1" x14ac:dyDescent="0.35">
      <c r="A59" s="114">
        <v>56</v>
      </c>
      <c r="B59" s="115" t="s">
        <v>294</v>
      </c>
      <c r="C59" s="111" t="s">
        <v>31</v>
      </c>
      <c r="D59" s="142" t="s">
        <v>31</v>
      </c>
      <c r="E59" s="56" t="s">
        <v>239</v>
      </c>
      <c r="F59" s="56" t="s">
        <v>46</v>
      </c>
      <c r="G59" s="56" t="s">
        <v>163</v>
      </c>
      <c r="H59" s="80" t="s">
        <v>289</v>
      </c>
      <c r="I59" s="73" t="s">
        <v>165</v>
      </c>
      <c r="J59" s="73" t="s">
        <v>220</v>
      </c>
      <c r="K59" s="55" t="s">
        <v>31</v>
      </c>
      <c r="L59" s="57" t="s">
        <v>290</v>
      </c>
      <c r="M59" s="75" t="s">
        <v>38</v>
      </c>
      <c r="N59" s="65" t="s">
        <v>295</v>
      </c>
      <c r="O59" s="55" t="s">
        <v>50</v>
      </c>
      <c r="P59" s="58">
        <v>100000000</v>
      </c>
      <c r="Q59" s="55" t="s">
        <v>41</v>
      </c>
      <c r="R59" s="59"/>
      <c r="S59" s="59"/>
      <c r="T59" s="59" t="s">
        <v>42</v>
      </c>
      <c r="U59" s="59"/>
      <c r="V59" s="60"/>
      <c r="W59" s="61">
        <f>IF(P59&lt;&gt;"",((P59/VLOOKUP(Q59,Codes!$A$122:$B$126,2,FALSE))/1000), "")</f>
        <v>100000</v>
      </c>
      <c r="X59" s="62"/>
      <c r="Y59" s="82"/>
      <c r="Z59" s="65"/>
      <c r="AA59" s="63"/>
      <c r="AB59" s="54"/>
    </row>
    <row r="60" spans="1:28" ht="22.9" customHeight="1" x14ac:dyDescent="0.35">
      <c r="A60" s="114">
        <v>57</v>
      </c>
      <c r="B60" s="115" t="s">
        <v>296</v>
      </c>
      <c r="C60" s="111" t="s">
        <v>31</v>
      </c>
      <c r="D60" s="142" t="s">
        <v>31</v>
      </c>
      <c r="E60" s="56" t="s">
        <v>239</v>
      </c>
      <c r="F60" s="56" t="s">
        <v>162</v>
      </c>
      <c r="G60" s="56" t="s">
        <v>163</v>
      </c>
      <c r="H60" s="80" t="s">
        <v>289</v>
      </c>
      <c r="I60" s="73"/>
      <c r="J60" s="73" t="s">
        <v>36</v>
      </c>
      <c r="K60" s="55" t="s">
        <v>44</v>
      </c>
      <c r="L60" s="54" t="s">
        <v>290</v>
      </c>
      <c r="M60" s="106" t="s">
        <v>297</v>
      </c>
      <c r="N60" s="65" t="s">
        <v>298</v>
      </c>
      <c r="O60" s="55" t="s">
        <v>50</v>
      </c>
      <c r="P60" s="58">
        <v>1700000</v>
      </c>
      <c r="Q60" s="55" t="s">
        <v>41</v>
      </c>
      <c r="R60" s="59"/>
      <c r="S60" s="59" t="s">
        <v>42</v>
      </c>
      <c r="T60" s="59"/>
      <c r="U60" s="59"/>
      <c r="V60" s="60"/>
      <c r="W60" s="61">
        <f>IF(P60&lt;&gt;"",((P60/VLOOKUP(Q60,Codes!$A$122:$B$126,2,FALSE))/1000), "")</f>
        <v>1700</v>
      </c>
      <c r="X60" s="62">
        <v>2023</v>
      </c>
      <c r="Y60" s="82"/>
      <c r="Z60" s="65" t="s">
        <v>299</v>
      </c>
      <c r="AA60" s="63"/>
      <c r="AB60" s="54"/>
    </row>
    <row r="61" spans="1:28" ht="22.9" customHeight="1" x14ac:dyDescent="0.35">
      <c r="A61" s="114">
        <v>58</v>
      </c>
      <c r="B61" s="115" t="s">
        <v>300</v>
      </c>
      <c r="C61" s="111" t="s">
        <v>31</v>
      </c>
      <c r="D61" s="142" t="s">
        <v>31</v>
      </c>
      <c r="E61" s="56" t="s">
        <v>239</v>
      </c>
      <c r="F61" s="56" t="s">
        <v>46</v>
      </c>
      <c r="G61" s="56" t="s">
        <v>301</v>
      </c>
      <c r="H61" s="56" t="s">
        <v>289</v>
      </c>
      <c r="I61" s="73"/>
      <c r="J61" s="73" t="s">
        <v>220</v>
      </c>
      <c r="K61" s="55" t="s">
        <v>44</v>
      </c>
      <c r="L61" s="54" t="s">
        <v>302</v>
      </c>
      <c r="M61" s="68" t="s">
        <v>303</v>
      </c>
      <c r="N61" s="65" t="s">
        <v>304</v>
      </c>
      <c r="O61" s="55" t="s">
        <v>101</v>
      </c>
      <c r="P61" s="58">
        <v>70000</v>
      </c>
      <c r="Q61" s="55" t="s">
        <v>41</v>
      </c>
      <c r="R61" s="59" t="s">
        <v>42</v>
      </c>
      <c r="S61" s="59"/>
      <c r="T61" s="59" t="s">
        <v>42</v>
      </c>
      <c r="U61" s="59"/>
      <c r="V61" s="60"/>
      <c r="W61" s="61">
        <f>IF(P61&lt;&gt;"",((P61/VLOOKUP(Q61,Codes!$A$122:$B$126,2,FALSE))/1000), 0)</f>
        <v>70</v>
      </c>
      <c r="X61" s="62">
        <v>2024</v>
      </c>
      <c r="Y61" s="82"/>
      <c r="Z61" s="65"/>
      <c r="AA61" s="63"/>
      <c r="AB61" s="54"/>
    </row>
    <row r="62" spans="1:28" ht="38.65" customHeight="1" x14ac:dyDescent="0.35">
      <c r="A62" s="114">
        <v>59</v>
      </c>
      <c r="B62" s="115" t="s">
        <v>305</v>
      </c>
      <c r="C62" s="111" t="s">
        <v>31</v>
      </c>
      <c r="D62" s="144" t="s">
        <v>44</v>
      </c>
      <c r="E62" s="56" t="s">
        <v>306</v>
      </c>
      <c r="F62" s="56" t="s">
        <v>33</v>
      </c>
      <c r="G62" s="56" t="s">
        <v>34</v>
      </c>
      <c r="H62" s="80" t="s">
        <v>307</v>
      </c>
      <c r="I62" s="73" t="s">
        <v>308</v>
      </c>
      <c r="J62" s="73" t="s">
        <v>36</v>
      </c>
      <c r="K62" s="55" t="s">
        <v>44</v>
      </c>
      <c r="L62" s="54" t="s">
        <v>309</v>
      </c>
      <c r="M62" s="57" t="s">
        <v>310</v>
      </c>
      <c r="N62" s="54" t="s">
        <v>311</v>
      </c>
      <c r="O62" s="55" t="s">
        <v>94</v>
      </c>
      <c r="P62" s="58">
        <v>7500000</v>
      </c>
      <c r="Q62" s="55" t="s">
        <v>41</v>
      </c>
      <c r="R62" s="59"/>
      <c r="S62" s="59"/>
      <c r="T62" s="59" t="s">
        <v>42</v>
      </c>
      <c r="U62" s="59"/>
      <c r="V62" s="60" t="s">
        <v>312</v>
      </c>
      <c r="W62" s="61">
        <f>IF(P62&lt;&gt;"",((P62/VLOOKUP(Q62,Codes!$A$122:$B$126,2,FALSE))/1000), "")</f>
        <v>7500</v>
      </c>
      <c r="X62" s="62" t="s">
        <v>313</v>
      </c>
      <c r="Y62" s="82"/>
      <c r="Z62" s="54" t="s">
        <v>314</v>
      </c>
      <c r="AA62" s="63" t="s">
        <v>315</v>
      </c>
      <c r="AB62" s="54"/>
    </row>
    <row r="63" spans="1:28" ht="22.9" customHeight="1" x14ac:dyDescent="0.35">
      <c r="A63" s="114">
        <v>60</v>
      </c>
      <c r="B63" s="115" t="s">
        <v>316</v>
      </c>
      <c r="C63" s="111" t="s">
        <v>31</v>
      </c>
      <c r="D63" s="144" t="s">
        <v>44</v>
      </c>
      <c r="E63" s="56" t="s">
        <v>306</v>
      </c>
      <c r="F63" s="56" t="s">
        <v>33</v>
      </c>
      <c r="G63" s="56" t="s">
        <v>34</v>
      </c>
      <c r="H63" s="80" t="s">
        <v>307</v>
      </c>
      <c r="I63" s="73" t="s">
        <v>317</v>
      </c>
      <c r="J63" s="73" t="s">
        <v>36</v>
      </c>
      <c r="K63" s="55" t="s">
        <v>44</v>
      </c>
      <c r="L63" s="54" t="s">
        <v>309</v>
      </c>
      <c r="M63" s="57" t="s">
        <v>318</v>
      </c>
      <c r="N63" s="54" t="s">
        <v>319</v>
      </c>
      <c r="O63" s="55" t="s">
        <v>94</v>
      </c>
      <c r="P63" s="58">
        <v>2500000</v>
      </c>
      <c r="Q63" s="55" t="s">
        <v>41</v>
      </c>
      <c r="R63" s="59"/>
      <c r="S63" s="59"/>
      <c r="T63" s="59" t="s">
        <v>42</v>
      </c>
      <c r="U63" s="59"/>
      <c r="V63" s="60" t="s">
        <v>312</v>
      </c>
      <c r="W63" s="61">
        <f>IF(P63&lt;&gt;"",((P63/VLOOKUP(Q63,Codes!$A$122:$B$126,2,FALSE))/1000), "")</f>
        <v>2500</v>
      </c>
      <c r="X63" s="62" t="s">
        <v>281</v>
      </c>
      <c r="Y63" s="82"/>
      <c r="Z63" s="54" t="s">
        <v>314</v>
      </c>
      <c r="AA63" s="63" t="s">
        <v>315</v>
      </c>
      <c r="AB63" s="54"/>
    </row>
    <row r="64" spans="1:28" ht="22.9" customHeight="1" x14ac:dyDescent="0.35">
      <c r="A64" s="114">
        <v>61</v>
      </c>
      <c r="B64" s="115" t="s">
        <v>320</v>
      </c>
      <c r="C64" s="111" t="s">
        <v>31</v>
      </c>
      <c r="D64" s="144" t="s">
        <v>44</v>
      </c>
      <c r="E64" s="56" t="s">
        <v>306</v>
      </c>
      <c r="F64" s="56" t="s">
        <v>33</v>
      </c>
      <c r="G64" s="56" t="s">
        <v>34</v>
      </c>
      <c r="H64" s="80" t="s">
        <v>307</v>
      </c>
      <c r="I64" s="73" t="s">
        <v>321</v>
      </c>
      <c r="J64" s="73" t="s">
        <v>36</v>
      </c>
      <c r="K64" s="55" t="s">
        <v>44</v>
      </c>
      <c r="L64" s="57"/>
      <c r="M64" s="57" t="s">
        <v>322</v>
      </c>
      <c r="N64" s="54" t="s">
        <v>323</v>
      </c>
      <c r="O64" s="55" t="s">
        <v>101</v>
      </c>
      <c r="P64" s="58">
        <v>2000000</v>
      </c>
      <c r="Q64" s="55" t="s">
        <v>41</v>
      </c>
      <c r="R64" s="59"/>
      <c r="S64" s="59"/>
      <c r="T64" s="59" t="s">
        <v>42</v>
      </c>
      <c r="U64" s="59"/>
      <c r="V64" s="60" t="s">
        <v>324</v>
      </c>
      <c r="W64" s="61">
        <f>IF(P64&lt;&gt;"",((P64/VLOOKUP(Q64,Codes!$A$122:$B$126,2,FALSE))/1000), 0)</f>
        <v>2000</v>
      </c>
      <c r="X64" s="62" t="s">
        <v>281</v>
      </c>
      <c r="Y64" s="82"/>
      <c r="Z64" s="54" t="s">
        <v>325</v>
      </c>
      <c r="AA64" s="63" t="s">
        <v>315</v>
      </c>
      <c r="AB64" s="54"/>
    </row>
    <row r="65" spans="1:28" ht="22.9" customHeight="1" x14ac:dyDescent="0.35">
      <c r="A65" s="114">
        <v>62</v>
      </c>
      <c r="B65" s="115" t="s">
        <v>326</v>
      </c>
      <c r="C65" s="55" t="s">
        <v>44</v>
      </c>
      <c r="D65" s="143" t="s">
        <v>45</v>
      </c>
      <c r="E65" s="56" t="s">
        <v>306</v>
      </c>
      <c r="F65" s="56" t="s">
        <v>79</v>
      </c>
      <c r="G65" s="56" t="s">
        <v>72</v>
      </c>
      <c r="H65" s="56" t="s">
        <v>307</v>
      </c>
      <c r="I65" s="73" t="s">
        <v>321</v>
      </c>
      <c r="J65" s="73" t="s">
        <v>36</v>
      </c>
      <c r="K65" s="55" t="s">
        <v>44</v>
      </c>
      <c r="L65" s="57"/>
      <c r="M65" s="68" t="s">
        <v>327</v>
      </c>
      <c r="N65" s="65" t="s">
        <v>328</v>
      </c>
      <c r="O65" s="55" t="s">
        <v>94</v>
      </c>
      <c r="P65" s="58">
        <v>100000</v>
      </c>
      <c r="Q65" s="55" t="s">
        <v>41</v>
      </c>
      <c r="R65" s="59" t="s">
        <v>42</v>
      </c>
      <c r="S65" s="59"/>
      <c r="T65" s="59"/>
      <c r="U65" s="59"/>
      <c r="V65" s="60" t="s">
        <v>329</v>
      </c>
      <c r="W65" s="61">
        <f>IF(P65&lt;&gt;"",((P65/VLOOKUP(Q65,Codes!$A$122:$B$126,2,FALSE))/1000), "")</f>
        <v>100</v>
      </c>
      <c r="X65" s="62" t="s">
        <v>77</v>
      </c>
      <c r="Y65" s="82"/>
      <c r="Z65" s="65" t="s">
        <v>330</v>
      </c>
      <c r="AA65" s="63" t="s">
        <v>315</v>
      </c>
      <c r="AB65" s="54"/>
    </row>
    <row r="66" spans="1:28" ht="22.9" customHeight="1" x14ac:dyDescent="0.35">
      <c r="A66" s="114">
        <v>63</v>
      </c>
      <c r="B66" s="115" t="s">
        <v>331</v>
      </c>
      <c r="C66" s="55" t="s">
        <v>44</v>
      </c>
      <c r="D66" s="143" t="s">
        <v>45</v>
      </c>
      <c r="E66" s="56" t="s">
        <v>306</v>
      </c>
      <c r="F66" s="56" t="s">
        <v>46</v>
      </c>
      <c r="G66" s="56" t="s">
        <v>72</v>
      </c>
      <c r="H66" s="56" t="s">
        <v>307</v>
      </c>
      <c r="I66" s="73" t="s">
        <v>321</v>
      </c>
      <c r="J66" s="73" t="s">
        <v>36</v>
      </c>
      <c r="K66" s="55" t="s">
        <v>44</v>
      </c>
      <c r="L66" s="57"/>
      <c r="M66" s="68" t="s">
        <v>332</v>
      </c>
      <c r="N66" s="65" t="s">
        <v>333</v>
      </c>
      <c r="O66" s="55" t="s">
        <v>94</v>
      </c>
      <c r="P66" s="58">
        <v>300000</v>
      </c>
      <c r="Q66" s="55" t="s">
        <v>41</v>
      </c>
      <c r="R66" s="59" t="s">
        <v>42</v>
      </c>
      <c r="S66" s="59"/>
      <c r="T66" s="59"/>
      <c r="U66" s="59"/>
      <c r="V66" s="60" t="s">
        <v>334</v>
      </c>
      <c r="W66" s="61">
        <f>IF(P66&lt;&gt;"",((P66/VLOOKUP(Q66,Codes!$A$122:$B$126,2,FALSE))/1000), "")</f>
        <v>300</v>
      </c>
      <c r="X66" s="62" t="s">
        <v>77</v>
      </c>
      <c r="Y66" s="82"/>
      <c r="Z66" s="65" t="s">
        <v>330</v>
      </c>
      <c r="AA66" s="63" t="s">
        <v>315</v>
      </c>
      <c r="AB66" s="54"/>
    </row>
    <row r="67" spans="1:28" ht="22.9" customHeight="1" x14ac:dyDescent="0.35">
      <c r="A67" s="114">
        <v>64</v>
      </c>
      <c r="B67" s="115" t="s">
        <v>335</v>
      </c>
      <c r="C67" s="111" t="s">
        <v>31</v>
      </c>
      <c r="D67" s="144" t="s">
        <v>44</v>
      </c>
      <c r="E67" s="56" t="s">
        <v>306</v>
      </c>
      <c r="F67" s="56" t="s">
        <v>33</v>
      </c>
      <c r="G67" s="56" t="s">
        <v>34</v>
      </c>
      <c r="H67" s="80" t="s">
        <v>307</v>
      </c>
      <c r="I67" s="73"/>
      <c r="J67" s="73" t="s">
        <v>36</v>
      </c>
      <c r="K67" s="55" t="s">
        <v>44</v>
      </c>
      <c r="L67" s="57"/>
      <c r="M67" s="68" t="s">
        <v>336</v>
      </c>
      <c r="N67" s="65" t="s">
        <v>337</v>
      </c>
      <c r="O67" s="55" t="s">
        <v>50</v>
      </c>
      <c r="P67" s="58">
        <v>300000</v>
      </c>
      <c r="Q67" s="55" t="s">
        <v>41</v>
      </c>
      <c r="R67" s="59"/>
      <c r="S67" s="59" t="s">
        <v>42</v>
      </c>
      <c r="T67" s="59"/>
      <c r="U67" s="59"/>
      <c r="V67" s="60" t="s">
        <v>76</v>
      </c>
      <c r="W67" s="61">
        <f>IF(P67&lt;&gt;"",((P67/VLOOKUP(Q67,Codes!$A$122:$B$126,2,FALSE))/1000), "")</f>
        <v>300</v>
      </c>
      <c r="X67" s="62">
        <v>2023</v>
      </c>
      <c r="Y67" s="82">
        <v>0</v>
      </c>
      <c r="Z67" s="65"/>
      <c r="AA67" s="63" t="s">
        <v>315</v>
      </c>
      <c r="AB67" s="54" t="s">
        <v>237</v>
      </c>
    </row>
    <row r="68" spans="1:28" ht="22.9" customHeight="1" x14ac:dyDescent="0.35">
      <c r="A68" s="114">
        <v>65</v>
      </c>
      <c r="B68" s="115" t="s">
        <v>338</v>
      </c>
      <c r="C68" s="111" t="s">
        <v>31</v>
      </c>
      <c r="D68" s="144" t="s">
        <v>44</v>
      </c>
      <c r="E68" s="56" t="s">
        <v>306</v>
      </c>
      <c r="F68" s="56" t="s">
        <v>79</v>
      </c>
      <c r="G68" s="56" t="s">
        <v>34</v>
      </c>
      <c r="H68" s="80" t="s">
        <v>307</v>
      </c>
      <c r="I68" s="73" t="s">
        <v>308</v>
      </c>
      <c r="J68" s="73" t="s">
        <v>220</v>
      </c>
      <c r="K68" s="55" t="s">
        <v>44</v>
      </c>
      <c r="L68" s="57"/>
      <c r="M68" s="57" t="s">
        <v>339</v>
      </c>
      <c r="N68" s="54" t="s">
        <v>340</v>
      </c>
      <c r="O68" s="55" t="s">
        <v>40</v>
      </c>
      <c r="P68" s="58">
        <v>53000000</v>
      </c>
      <c r="Q68" s="55" t="s">
        <v>41</v>
      </c>
      <c r="R68" s="59"/>
      <c r="S68" s="59" t="s">
        <v>42</v>
      </c>
      <c r="T68" s="59" t="s">
        <v>42</v>
      </c>
      <c r="U68" s="59"/>
      <c r="V68" s="60" t="s">
        <v>341</v>
      </c>
      <c r="W68" s="61">
        <f>IF(P68&lt;&gt;"",((P68/VLOOKUP(Q68,Codes!$A$122:$B$126,2,FALSE))/1000), 0)</f>
        <v>53000</v>
      </c>
      <c r="X68" s="62" t="s">
        <v>342</v>
      </c>
      <c r="Y68" s="82"/>
      <c r="Z68" s="54" t="s">
        <v>343</v>
      </c>
      <c r="AA68" s="63" t="s">
        <v>315</v>
      </c>
      <c r="AB68" s="54"/>
    </row>
    <row r="69" spans="1:28" ht="22.9" customHeight="1" x14ac:dyDescent="0.35">
      <c r="A69" s="114">
        <v>66</v>
      </c>
      <c r="B69" s="115" t="s">
        <v>344</v>
      </c>
      <c r="C69" s="111" t="s">
        <v>31</v>
      </c>
      <c r="D69" s="144" t="s">
        <v>44</v>
      </c>
      <c r="E69" s="56" t="s">
        <v>306</v>
      </c>
      <c r="F69" s="56" t="s">
        <v>79</v>
      </c>
      <c r="G69" s="56" t="s">
        <v>34</v>
      </c>
      <c r="H69" s="80" t="s">
        <v>307</v>
      </c>
      <c r="I69" s="73" t="s">
        <v>321</v>
      </c>
      <c r="J69" s="73" t="s">
        <v>220</v>
      </c>
      <c r="K69" s="55" t="s">
        <v>44</v>
      </c>
      <c r="L69" s="57"/>
      <c r="M69" s="57" t="s">
        <v>345</v>
      </c>
      <c r="N69" s="54" t="s">
        <v>346</v>
      </c>
      <c r="O69" s="55" t="s">
        <v>40</v>
      </c>
      <c r="P69" s="58">
        <v>93000000</v>
      </c>
      <c r="Q69" s="55" t="s">
        <v>41</v>
      </c>
      <c r="R69" s="59"/>
      <c r="S69" s="59" t="s">
        <v>42</v>
      </c>
      <c r="T69" s="59" t="s">
        <v>42</v>
      </c>
      <c r="U69" s="59"/>
      <c r="V69" s="60" t="s">
        <v>341</v>
      </c>
      <c r="W69" s="61">
        <f>IF(P69&lt;&gt;"",((P69/VLOOKUP(Q69,Codes!$A$122:$B$126,2,FALSE))/1000), 0)</f>
        <v>93000</v>
      </c>
      <c r="X69" s="62" t="s">
        <v>342</v>
      </c>
      <c r="Y69" s="82"/>
      <c r="Z69" s="54" t="s">
        <v>343</v>
      </c>
      <c r="AA69" s="63" t="s">
        <v>315</v>
      </c>
      <c r="AB69" s="54"/>
    </row>
    <row r="70" spans="1:28" ht="22.9" customHeight="1" x14ac:dyDescent="0.35">
      <c r="A70" s="114">
        <v>67</v>
      </c>
      <c r="B70" s="115" t="s">
        <v>347</v>
      </c>
      <c r="C70" s="55" t="s">
        <v>44</v>
      </c>
      <c r="D70" s="143" t="s">
        <v>45</v>
      </c>
      <c r="E70" s="56" t="s">
        <v>306</v>
      </c>
      <c r="F70" s="56" t="s">
        <v>33</v>
      </c>
      <c r="G70" s="56" t="s">
        <v>348</v>
      </c>
      <c r="H70" s="56" t="s">
        <v>307</v>
      </c>
      <c r="I70" s="73" t="s">
        <v>321</v>
      </c>
      <c r="J70" s="73" t="s">
        <v>36</v>
      </c>
      <c r="K70" s="55" t="s">
        <v>44</v>
      </c>
      <c r="L70" s="57"/>
      <c r="M70" s="68" t="s">
        <v>349</v>
      </c>
      <c r="N70" s="65" t="s">
        <v>350</v>
      </c>
      <c r="O70" s="55" t="s">
        <v>40</v>
      </c>
      <c r="P70" s="58">
        <v>500000</v>
      </c>
      <c r="Q70" s="55" t="s">
        <v>41</v>
      </c>
      <c r="R70" s="59"/>
      <c r="S70" s="59" t="s">
        <v>42</v>
      </c>
      <c r="T70" s="59"/>
      <c r="U70" s="59"/>
      <c r="V70" s="60" t="s">
        <v>351</v>
      </c>
      <c r="W70" s="61">
        <f>IF(P70&lt;&gt;"",((P70/VLOOKUP(Q70,Codes!$A$122:$B$126,2,FALSE))/1000), 0)</f>
        <v>500</v>
      </c>
      <c r="X70" s="62" t="s">
        <v>77</v>
      </c>
      <c r="Y70" s="82"/>
      <c r="Z70" s="65" t="s">
        <v>352</v>
      </c>
      <c r="AA70" s="63" t="s">
        <v>315</v>
      </c>
      <c r="AB70" s="54"/>
    </row>
    <row r="71" spans="1:28" ht="22.9" customHeight="1" x14ac:dyDescent="0.35">
      <c r="A71" s="114">
        <v>68</v>
      </c>
      <c r="B71" s="115" t="s">
        <v>353</v>
      </c>
      <c r="C71" s="55" t="s">
        <v>44</v>
      </c>
      <c r="D71" s="143" t="s">
        <v>45</v>
      </c>
      <c r="E71" s="56" t="s">
        <v>306</v>
      </c>
      <c r="F71" s="56" t="s">
        <v>79</v>
      </c>
      <c r="G71" s="56" t="s">
        <v>34</v>
      </c>
      <c r="H71" s="80" t="s">
        <v>354</v>
      </c>
      <c r="I71" s="73"/>
      <c r="J71" s="73" t="s">
        <v>36</v>
      </c>
      <c r="K71" s="55" t="s">
        <v>44</v>
      </c>
      <c r="L71" s="54" t="s">
        <v>355</v>
      </c>
      <c r="M71" s="68" t="s">
        <v>356</v>
      </c>
      <c r="N71" s="65" t="s">
        <v>357</v>
      </c>
      <c r="O71" s="55" t="s">
        <v>50</v>
      </c>
      <c r="P71" s="58">
        <v>200000</v>
      </c>
      <c r="Q71" s="55" t="s">
        <v>41</v>
      </c>
      <c r="R71" s="59"/>
      <c r="S71" s="59" t="s">
        <v>42</v>
      </c>
      <c r="T71" s="59"/>
      <c r="U71" s="59"/>
      <c r="V71" s="60"/>
      <c r="W71" s="61">
        <f>IF(P71&lt;&gt;"",((P71/VLOOKUP(Q71,Codes!$A$122:$B$126,2,FALSE))/1000), "")</f>
        <v>200</v>
      </c>
      <c r="X71" s="62">
        <v>2023</v>
      </c>
      <c r="Y71" s="82">
        <v>0.7</v>
      </c>
      <c r="Z71" s="65"/>
      <c r="AA71" s="63" t="s">
        <v>54</v>
      </c>
      <c r="AB71" s="54" t="s">
        <v>237</v>
      </c>
    </row>
    <row r="72" spans="1:28" ht="22.9" customHeight="1" x14ac:dyDescent="0.35">
      <c r="A72" s="114">
        <v>69</v>
      </c>
      <c r="B72" s="115" t="s">
        <v>358</v>
      </c>
      <c r="C72" s="55" t="s">
        <v>44</v>
      </c>
      <c r="D72" s="143" t="s">
        <v>45</v>
      </c>
      <c r="E72" s="56" t="s">
        <v>359</v>
      </c>
      <c r="F72" s="56" t="s">
        <v>46</v>
      </c>
      <c r="G72" s="56" t="s">
        <v>58</v>
      </c>
      <c r="H72" s="80" t="s">
        <v>360</v>
      </c>
      <c r="I72" s="73"/>
      <c r="J72" s="73" t="s">
        <v>36</v>
      </c>
      <c r="K72" s="55" t="s">
        <v>44</v>
      </c>
      <c r="L72" s="57"/>
      <c r="M72" s="57" t="s">
        <v>361</v>
      </c>
      <c r="N72" s="65" t="s">
        <v>362</v>
      </c>
      <c r="O72" s="55" t="s">
        <v>50</v>
      </c>
      <c r="P72" s="58">
        <v>250000</v>
      </c>
      <c r="Q72" s="55" t="s">
        <v>41</v>
      </c>
      <c r="R72" s="59"/>
      <c r="S72" s="59"/>
      <c r="T72" s="59" t="s">
        <v>42</v>
      </c>
      <c r="U72" s="59"/>
      <c r="V72" s="60" t="s">
        <v>363</v>
      </c>
      <c r="W72" s="61">
        <f>IF(P72&lt;&gt;"",((P72/VLOOKUP(Q72,Codes!$A$122:$B$126,2,FALSE))/1000), "")</f>
        <v>250</v>
      </c>
      <c r="X72" s="62">
        <v>2023</v>
      </c>
      <c r="Y72" s="82"/>
      <c r="Z72" s="65" t="s">
        <v>364</v>
      </c>
      <c r="AA72" s="63" t="s">
        <v>54</v>
      </c>
      <c r="AB72" s="54" t="s">
        <v>237</v>
      </c>
    </row>
    <row r="73" spans="1:28" ht="22.9" customHeight="1" x14ac:dyDescent="0.35">
      <c r="A73" s="114">
        <v>70</v>
      </c>
      <c r="B73" s="115" t="s">
        <v>365</v>
      </c>
      <c r="C73" s="55" t="s">
        <v>44</v>
      </c>
      <c r="D73" s="143" t="s">
        <v>45</v>
      </c>
      <c r="E73" s="56" t="s">
        <v>359</v>
      </c>
      <c r="F73" s="56" t="s">
        <v>33</v>
      </c>
      <c r="G73" s="56" t="s">
        <v>366</v>
      </c>
      <c r="H73" s="80" t="s">
        <v>367</v>
      </c>
      <c r="I73" s="73"/>
      <c r="J73" s="73" t="s">
        <v>36</v>
      </c>
      <c r="K73" s="55" t="s">
        <v>44</v>
      </c>
      <c r="L73" s="57"/>
      <c r="M73" s="66" t="s">
        <v>368</v>
      </c>
      <c r="N73" s="65" t="s">
        <v>369</v>
      </c>
      <c r="O73" s="55" t="s">
        <v>40</v>
      </c>
      <c r="P73" s="58">
        <v>500000</v>
      </c>
      <c r="Q73" s="55" t="s">
        <v>41</v>
      </c>
      <c r="R73" s="59"/>
      <c r="S73" s="59"/>
      <c r="T73" s="59" t="s">
        <v>42</v>
      </c>
      <c r="U73" s="59"/>
      <c r="V73" s="60"/>
      <c r="W73" s="61">
        <f>IF(P73&lt;&gt;"",((P73/VLOOKUP(Q73,Codes!$A$122:$B$126,2,FALSE))/1000), 0)</f>
        <v>500</v>
      </c>
      <c r="X73" s="67">
        <v>2025</v>
      </c>
      <c r="Y73" s="82"/>
      <c r="Z73" s="65" t="s">
        <v>370</v>
      </c>
      <c r="AA73" s="63" t="s">
        <v>54</v>
      </c>
      <c r="AB73" s="69" t="s">
        <v>371</v>
      </c>
    </row>
    <row r="74" spans="1:28" ht="22.9" customHeight="1" x14ac:dyDescent="0.35">
      <c r="A74" s="114">
        <v>71</v>
      </c>
      <c r="B74" s="115" t="s">
        <v>372</v>
      </c>
      <c r="C74" s="111" t="s">
        <v>31</v>
      </c>
      <c r="D74" s="144" t="s">
        <v>44</v>
      </c>
      <c r="E74" s="56" t="s">
        <v>359</v>
      </c>
      <c r="F74" s="56" t="s">
        <v>57</v>
      </c>
      <c r="G74" s="56" t="s">
        <v>366</v>
      </c>
      <c r="H74" s="56" t="s">
        <v>367</v>
      </c>
      <c r="I74" s="73"/>
      <c r="J74" s="73" t="s">
        <v>36</v>
      </c>
      <c r="K74" s="55" t="s">
        <v>44</v>
      </c>
      <c r="L74" s="57"/>
      <c r="M74" s="68" t="s">
        <v>373</v>
      </c>
      <c r="N74" s="65" t="s">
        <v>374</v>
      </c>
      <c r="O74" s="55" t="s">
        <v>40</v>
      </c>
      <c r="P74" s="58">
        <v>200000</v>
      </c>
      <c r="Q74" s="55" t="s">
        <v>41</v>
      </c>
      <c r="R74" s="59"/>
      <c r="S74" s="59"/>
      <c r="T74" s="59" t="s">
        <v>42</v>
      </c>
      <c r="U74" s="59"/>
      <c r="V74" s="60"/>
      <c r="W74" s="61">
        <f>IF(P74&lt;&gt;"",((P74/VLOOKUP(Q74,Codes!$A$122:$B$126,2,FALSE))/1000), 0)</f>
        <v>200</v>
      </c>
      <c r="X74" s="62">
        <v>2025</v>
      </c>
      <c r="Y74" s="82"/>
      <c r="Z74" s="65"/>
      <c r="AA74" s="63" t="s">
        <v>375</v>
      </c>
      <c r="AB74" s="54"/>
    </row>
    <row r="75" spans="1:28" ht="22.9" customHeight="1" x14ac:dyDescent="0.35">
      <c r="A75" s="114">
        <v>72</v>
      </c>
      <c r="B75" s="115" t="s">
        <v>376</v>
      </c>
      <c r="C75" s="55" t="s">
        <v>44</v>
      </c>
      <c r="D75" s="143" t="s">
        <v>45</v>
      </c>
      <c r="E75" s="56" t="s">
        <v>359</v>
      </c>
      <c r="F75" s="56" t="s">
        <v>33</v>
      </c>
      <c r="G75" s="56" t="s">
        <v>366</v>
      </c>
      <c r="H75" s="56" t="s">
        <v>367</v>
      </c>
      <c r="I75" s="73"/>
      <c r="J75" s="73" t="s">
        <v>36</v>
      </c>
      <c r="K75" s="55" t="s">
        <v>31</v>
      </c>
      <c r="L75" s="68" t="s">
        <v>377</v>
      </c>
      <c r="M75" s="75" t="s">
        <v>38</v>
      </c>
      <c r="N75" s="65" t="s">
        <v>378</v>
      </c>
      <c r="O75" s="55" t="s">
        <v>50</v>
      </c>
      <c r="P75" s="70"/>
      <c r="Q75" s="55" t="s">
        <v>41</v>
      </c>
      <c r="R75" s="59"/>
      <c r="S75" s="59"/>
      <c r="T75" s="59" t="s">
        <v>42</v>
      </c>
      <c r="U75" s="59"/>
      <c r="V75" s="60" t="s">
        <v>51</v>
      </c>
      <c r="W75" s="61" t="str">
        <f>IF(P75&lt;&gt;"",((P75/VLOOKUP(Q75,Codes!$A$122:$B$126,2,FALSE))/1000), "")</f>
        <v/>
      </c>
      <c r="X75" s="62">
        <v>2024</v>
      </c>
      <c r="Y75" s="82"/>
      <c r="Z75" s="65"/>
      <c r="AA75" s="63"/>
      <c r="AB75" s="54"/>
    </row>
    <row r="76" spans="1:28" ht="22.9" customHeight="1" x14ac:dyDescent="0.35">
      <c r="A76" s="114">
        <v>73</v>
      </c>
      <c r="B76" s="115" t="s">
        <v>379</v>
      </c>
      <c r="C76" s="55" t="s">
        <v>44</v>
      </c>
      <c r="D76" s="143" t="s">
        <v>45</v>
      </c>
      <c r="E76" s="56" t="s">
        <v>359</v>
      </c>
      <c r="F76" s="56" t="s">
        <v>33</v>
      </c>
      <c r="G76" s="56" t="s">
        <v>366</v>
      </c>
      <c r="H76" s="56" t="s">
        <v>367</v>
      </c>
      <c r="I76" s="73"/>
      <c r="J76" s="73" t="s">
        <v>36</v>
      </c>
      <c r="K76" s="55" t="s">
        <v>44</v>
      </c>
      <c r="L76" s="57"/>
      <c r="M76" s="68" t="s">
        <v>380</v>
      </c>
      <c r="N76" s="65" t="s">
        <v>381</v>
      </c>
      <c r="O76" s="55" t="s">
        <v>94</v>
      </c>
      <c r="P76" s="58">
        <v>50000</v>
      </c>
      <c r="Q76" s="55" t="s">
        <v>41</v>
      </c>
      <c r="R76" s="59"/>
      <c r="S76" s="59" t="s">
        <v>42</v>
      </c>
      <c r="T76" s="59"/>
      <c r="U76" s="59"/>
      <c r="V76" s="60"/>
      <c r="W76" s="61">
        <f>IF(P76&lt;&gt;"",((P76/VLOOKUP(Q76,Codes!$A$122:$B$126,2,FALSE))/1000), "")</f>
        <v>50</v>
      </c>
      <c r="X76" s="62">
        <v>2023</v>
      </c>
      <c r="Y76" s="82"/>
      <c r="Z76" s="65" t="s">
        <v>382</v>
      </c>
      <c r="AA76" s="63" t="s">
        <v>383</v>
      </c>
      <c r="AB76" s="54"/>
    </row>
    <row r="77" spans="1:28" ht="22.9" customHeight="1" x14ac:dyDescent="0.35">
      <c r="A77" s="114">
        <v>74</v>
      </c>
      <c r="B77" s="115" t="s">
        <v>384</v>
      </c>
      <c r="C77" s="111" t="s">
        <v>31</v>
      </c>
      <c r="D77" s="144" t="s">
        <v>44</v>
      </c>
      <c r="E77" s="56" t="s">
        <v>359</v>
      </c>
      <c r="F77" s="56" t="s">
        <v>278</v>
      </c>
      <c r="G77" s="56" t="s">
        <v>366</v>
      </c>
      <c r="H77" s="56" t="s">
        <v>367</v>
      </c>
      <c r="I77" s="73"/>
      <c r="J77" s="73" t="s">
        <v>36</v>
      </c>
      <c r="K77" s="55" t="s">
        <v>44</v>
      </c>
      <c r="L77" s="57"/>
      <c r="M77" s="68" t="s">
        <v>385</v>
      </c>
      <c r="N77" s="65" t="s">
        <v>386</v>
      </c>
      <c r="O77" s="55" t="s">
        <v>40</v>
      </c>
      <c r="P77" s="58">
        <v>150000</v>
      </c>
      <c r="Q77" s="55" t="s">
        <v>41</v>
      </c>
      <c r="R77" s="59"/>
      <c r="S77" s="59"/>
      <c r="T77" s="59" t="s">
        <v>42</v>
      </c>
      <c r="U77" s="59"/>
      <c r="V77" s="60"/>
      <c r="W77" s="61">
        <f>IF(P77&lt;&gt;"",((P77/VLOOKUP(Q77,Codes!$A$122:$B$126,2,FALSE))/1000), 0)</f>
        <v>150</v>
      </c>
      <c r="X77" s="62">
        <v>2024</v>
      </c>
      <c r="Y77" s="82"/>
      <c r="Z77" s="65" t="s">
        <v>387</v>
      </c>
      <c r="AA77" s="63" t="s">
        <v>375</v>
      </c>
      <c r="AB77" s="54"/>
    </row>
    <row r="78" spans="1:28" ht="22.9" customHeight="1" x14ac:dyDescent="0.35">
      <c r="A78" s="114">
        <v>75</v>
      </c>
      <c r="B78" s="115" t="s">
        <v>388</v>
      </c>
      <c r="C78" s="55" t="s">
        <v>44</v>
      </c>
      <c r="D78" s="143" t="s">
        <v>45</v>
      </c>
      <c r="E78" s="56" t="s">
        <v>389</v>
      </c>
      <c r="F78" s="56" t="s">
        <v>79</v>
      </c>
      <c r="G78" s="56" t="s">
        <v>163</v>
      </c>
      <c r="H78" s="80" t="s">
        <v>390</v>
      </c>
      <c r="I78" s="73" t="s">
        <v>391</v>
      </c>
      <c r="J78" s="73" t="s">
        <v>36</v>
      </c>
      <c r="K78" s="55" t="s">
        <v>44</v>
      </c>
      <c r="L78" s="57"/>
      <c r="M78" s="57" t="s">
        <v>392</v>
      </c>
      <c r="N78" s="65" t="s">
        <v>393</v>
      </c>
      <c r="O78" s="55" t="s">
        <v>101</v>
      </c>
      <c r="P78" s="58">
        <v>50000</v>
      </c>
      <c r="Q78" s="55" t="s">
        <v>41</v>
      </c>
      <c r="R78" s="59"/>
      <c r="S78" s="59"/>
      <c r="T78" s="59" t="s">
        <v>42</v>
      </c>
      <c r="U78" s="59"/>
      <c r="V78" s="60" t="s">
        <v>210</v>
      </c>
      <c r="W78" s="61">
        <f>IF(P78&lt;&gt;"",((P78/VLOOKUP(Q78,Codes!$A$122:$B$126,2,FALSE))/1000), 0)</f>
        <v>50</v>
      </c>
      <c r="X78" s="62">
        <v>2024</v>
      </c>
      <c r="Y78" s="82"/>
      <c r="Z78" s="65" t="s">
        <v>394</v>
      </c>
      <c r="AA78" s="63" t="s">
        <v>54</v>
      </c>
      <c r="AB78" s="69" t="s">
        <v>371</v>
      </c>
    </row>
    <row r="79" spans="1:28" ht="22.9" customHeight="1" x14ac:dyDescent="0.35">
      <c r="A79" s="114">
        <v>76</v>
      </c>
      <c r="B79" s="115" t="s">
        <v>395</v>
      </c>
      <c r="C79" s="55" t="s">
        <v>44</v>
      </c>
      <c r="D79" s="143" t="s">
        <v>45</v>
      </c>
      <c r="E79" s="56" t="s">
        <v>396</v>
      </c>
      <c r="F79" s="56" t="s">
        <v>46</v>
      </c>
      <c r="G79" s="56" t="s">
        <v>34</v>
      </c>
      <c r="H79" s="56" t="s">
        <v>397</v>
      </c>
      <c r="I79" s="73"/>
      <c r="J79" s="73" t="s">
        <v>36</v>
      </c>
      <c r="K79" s="55" t="s">
        <v>44</v>
      </c>
      <c r="L79" s="57"/>
      <c r="M79" s="68" t="s">
        <v>398</v>
      </c>
      <c r="N79" s="65"/>
      <c r="O79" s="55" t="s">
        <v>40</v>
      </c>
      <c r="P79" s="70"/>
      <c r="Q79" s="55" t="s">
        <v>41</v>
      </c>
      <c r="R79" s="59"/>
      <c r="S79" s="59"/>
      <c r="T79" s="59" t="s">
        <v>42</v>
      </c>
      <c r="U79" s="59"/>
      <c r="V79" s="60"/>
      <c r="W79" s="61">
        <f>IF(P79&lt;&gt;"",((P79/VLOOKUP(Q79,Codes!$A$122:$B$126,2,FALSE))/1000), 0)</f>
        <v>0</v>
      </c>
      <c r="X79" s="62">
        <v>2026</v>
      </c>
      <c r="Y79" s="82"/>
      <c r="Z79" s="65"/>
      <c r="AA79" s="63"/>
      <c r="AB79" s="54"/>
    </row>
    <row r="80" spans="1:28" ht="22.9" customHeight="1" x14ac:dyDescent="0.35">
      <c r="A80" s="114">
        <v>77</v>
      </c>
      <c r="B80" s="115" t="s">
        <v>399</v>
      </c>
      <c r="C80" s="111" t="s">
        <v>31</v>
      </c>
      <c r="D80" s="144" t="s">
        <v>44</v>
      </c>
      <c r="E80" s="56" t="s">
        <v>396</v>
      </c>
      <c r="F80" s="56" t="s">
        <v>46</v>
      </c>
      <c r="G80" s="56" t="s">
        <v>34</v>
      </c>
      <c r="H80" s="56" t="s">
        <v>285</v>
      </c>
      <c r="I80" s="73"/>
      <c r="J80" s="73" t="s">
        <v>36</v>
      </c>
      <c r="K80" s="55" t="s">
        <v>44</v>
      </c>
      <c r="L80" s="54" t="s">
        <v>400</v>
      </c>
      <c r="M80" s="68" t="s">
        <v>401</v>
      </c>
      <c r="N80" s="65" t="s">
        <v>402</v>
      </c>
      <c r="O80" s="55" t="s">
        <v>40</v>
      </c>
      <c r="P80" s="58">
        <v>200000</v>
      </c>
      <c r="Q80" s="55" t="s">
        <v>41</v>
      </c>
      <c r="R80" s="59"/>
      <c r="S80" s="59" t="s">
        <v>42</v>
      </c>
      <c r="T80" s="59"/>
      <c r="U80" s="59"/>
      <c r="V80" s="60"/>
      <c r="W80" s="61">
        <f>IF(P80&lt;&gt;"",((P80/VLOOKUP(Q80,Codes!$A$122:$B$126,2,FALSE))/1000), 0)</f>
        <v>200</v>
      </c>
      <c r="X80" s="62"/>
      <c r="Y80" s="82"/>
      <c r="Z80" s="65"/>
      <c r="AA80" s="63"/>
      <c r="AB80" s="54"/>
    </row>
    <row r="81" spans="1:28" ht="22.9" customHeight="1" x14ac:dyDescent="0.35">
      <c r="A81" s="114">
        <v>78</v>
      </c>
      <c r="B81" s="115" t="s">
        <v>403</v>
      </c>
      <c r="C81" s="111" t="s">
        <v>31</v>
      </c>
      <c r="D81" s="144" t="s">
        <v>44</v>
      </c>
      <c r="E81" s="56" t="s">
        <v>396</v>
      </c>
      <c r="F81" s="56" t="s">
        <v>57</v>
      </c>
      <c r="G81" s="56" t="s">
        <v>58</v>
      </c>
      <c r="H81" s="56" t="s">
        <v>285</v>
      </c>
      <c r="I81" s="73"/>
      <c r="J81" s="73" t="s">
        <v>36</v>
      </c>
      <c r="K81" s="55" t="s">
        <v>44</v>
      </c>
      <c r="L81" s="57"/>
      <c r="M81" s="68" t="s">
        <v>404</v>
      </c>
      <c r="N81" s="65" t="s">
        <v>405</v>
      </c>
      <c r="O81" s="55" t="s">
        <v>40</v>
      </c>
      <c r="P81" s="58">
        <v>500000</v>
      </c>
      <c r="Q81" s="55" t="s">
        <v>41</v>
      </c>
      <c r="R81" s="59"/>
      <c r="S81" s="59" t="s">
        <v>42</v>
      </c>
      <c r="T81" s="59"/>
      <c r="U81" s="59"/>
      <c r="V81" s="60"/>
      <c r="W81" s="61">
        <f>IF(P81&lt;&gt;"",((P81/VLOOKUP(Q81,Codes!$A$122:$B$126,2,FALSE))/1000), 0)</f>
        <v>500</v>
      </c>
      <c r="X81" s="62"/>
      <c r="Y81" s="82"/>
      <c r="Z81" s="65" t="s">
        <v>406</v>
      </c>
      <c r="AA81" s="63"/>
      <c r="AB81" s="54"/>
    </row>
    <row r="82" spans="1:28" ht="22.9" customHeight="1" x14ac:dyDescent="0.35">
      <c r="A82" s="114">
        <v>79</v>
      </c>
      <c r="B82" s="115" t="s">
        <v>407</v>
      </c>
      <c r="C82" s="111" t="s">
        <v>31</v>
      </c>
      <c r="D82" s="144" t="s">
        <v>44</v>
      </c>
      <c r="E82" s="56" t="s">
        <v>396</v>
      </c>
      <c r="F82" s="56" t="s">
        <v>46</v>
      </c>
      <c r="G82" s="56" t="s">
        <v>34</v>
      </c>
      <c r="H82" s="56" t="s">
        <v>285</v>
      </c>
      <c r="I82" s="73"/>
      <c r="J82" s="73" t="s">
        <v>36</v>
      </c>
      <c r="K82" s="55" t="s">
        <v>44</v>
      </c>
      <c r="L82" s="54" t="s">
        <v>400</v>
      </c>
      <c r="M82" s="68" t="s">
        <v>408</v>
      </c>
      <c r="N82" s="65" t="s">
        <v>409</v>
      </c>
      <c r="O82" s="55" t="s">
        <v>40</v>
      </c>
      <c r="P82" s="58">
        <v>500000</v>
      </c>
      <c r="Q82" s="55" t="s">
        <v>41</v>
      </c>
      <c r="R82" s="59"/>
      <c r="S82" s="59" t="s">
        <v>42</v>
      </c>
      <c r="T82" s="59"/>
      <c r="U82" s="59"/>
      <c r="V82" s="60"/>
      <c r="W82" s="61">
        <f>IF(P82&lt;&gt;"",((P82/VLOOKUP(Q82,Codes!$A$122:$B$126,2,FALSE))/1000), 0)</f>
        <v>500</v>
      </c>
      <c r="X82" s="62"/>
      <c r="Y82" s="82"/>
      <c r="Z82" s="65"/>
      <c r="AA82" s="63"/>
      <c r="AB82" s="54"/>
    </row>
    <row r="83" spans="1:28" ht="22.9" customHeight="1" x14ac:dyDescent="0.35">
      <c r="A83" s="114">
        <v>80</v>
      </c>
      <c r="B83" s="115" t="s">
        <v>410</v>
      </c>
      <c r="C83" s="111" t="s">
        <v>31</v>
      </c>
      <c r="D83" s="144" t="s">
        <v>44</v>
      </c>
      <c r="E83" s="56" t="s">
        <v>411</v>
      </c>
      <c r="F83" s="56" t="s">
        <v>79</v>
      </c>
      <c r="G83" s="56" t="s">
        <v>412</v>
      </c>
      <c r="H83" s="56" t="s">
        <v>251</v>
      </c>
      <c r="I83" s="73"/>
      <c r="J83" s="73" t="s">
        <v>252</v>
      </c>
      <c r="K83" s="55" t="s">
        <v>31</v>
      </c>
      <c r="L83" s="57" t="s">
        <v>413</v>
      </c>
      <c r="M83" s="68" t="s">
        <v>38</v>
      </c>
      <c r="N83" s="73" t="s">
        <v>414</v>
      </c>
      <c r="O83" s="55" t="s">
        <v>40</v>
      </c>
      <c r="P83" s="58">
        <v>14000000</v>
      </c>
      <c r="Q83" s="55" t="s">
        <v>41</v>
      </c>
      <c r="R83" s="59"/>
      <c r="S83" s="59" t="s">
        <v>42</v>
      </c>
      <c r="T83" s="59" t="s">
        <v>42</v>
      </c>
      <c r="U83" s="59"/>
      <c r="V83" s="60"/>
      <c r="W83" s="61">
        <f>IF(P83&lt;&gt;"",((P83/VLOOKUP(Q83,Codes!$A$122:$B$126,2,FALSE))/1000), 0)</f>
        <v>14000</v>
      </c>
      <c r="X83" s="62" t="s">
        <v>342</v>
      </c>
      <c r="Y83" s="82"/>
      <c r="Z83" s="65"/>
      <c r="AA83" s="63"/>
      <c r="AB83" s="54"/>
    </row>
    <row r="84" spans="1:28" ht="22.9" customHeight="1" x14ac:dyDescent="0.35">
      <c r="A84" s="114">
        <v>81</v>
      </c>
      <c r="B84" s="115" t="s">
        <v>415</v>
      </c>
      <c r="C84" s="111" t="s">
        <v>31</v>
      </c>
      <c r="D84" s="142" t="s">
        <v>31</v>
      </c>
      <c r="E84" s="56" t="s">
        <v>411</v>
      </c>
      <c r="F84" s="56" t="s">
        <v>46</v>
      </c>
      <c r="G84" s="56" t="s">
        <v>412</v>
      </c>
      <c r="H84" s="80" t="s">
        <v>251</v>
      </c>
      <c r="I84" s="73"/>
      <c r="J84" s="73" t="s">
        <v>220</v>
      </c>
      <c r="K84" s="55" t="s">
        <v>44</v>
      </c>
      <c r="L84" s="57"/>
      <c r="M84" s="57" t="s">
        <v>416</v>
      </c>
      <c r="N84" s="65" t="s">
        <v>417</v>
      </c>
      <c r="O84" s="55" t="s">
        <v>40</v>
      </c>
      <c r="P84" s="58">
        <v>529000</v>
      </c>
      <c r="Q84" s="55" t="s">
        <v>41</v>
      </c>
      <c r="R84" s="59"/>
      <c r="S84" s="59"/>
      <c r="T84" s="59"/>
      <c r="U84" s="59"/>
      <c r="V84" s="60"/>
      <c r="W84" s="61">
        <f>IF(P84&lt;&gt;"",((P84/VLOOKUP(Q84,Codes!$A$122:$B$126,2,FALSE))/1000), 0)</f>
        <v>529</v>
      </c>
      <c r="X84" s="62">
        <v>2026</v>
      </c>
      <c r="Y84" s="82"/>
      <c r="Z84" s="65"/>
      <c r="AA84" s="63" t="s">
        <v>54</v>
      </c>
      <c r="AB84" s="69" t="s">
        <v>371</v>
      </c>
    </row>
    <row r="85" spans="1:28" ht="22.9" customHeight="1" x14ac:dyDescent="0.35">
      <c r="A85" s="114">
        <v>82</v>
      </c>
      <c r="B85" s="115" t="s">
        <v>418</v>
      </c>
      <c r="C85" s="111" t="s">
        <v>31</v>
      </c>
      <c r="D85" s="144" t="s">
        <v>44</v>
      </c>
      <c r="E85" s="56" t="s">
        <v>411</v>
      </c>
      <c r="F85" s="56" t="s">
        <v>79</v>
      </c>
      <c r="G85" s="56" t="s">
        <v>412</v>
      </c>
      <c r="H85" s="80" t="s">
        <v>251</v>
      </c>
      <c r="I85" s="73"/>
      <c r="J85" s="73" t="s">
        <v>220</v>
      </c>
      <c r="K85" s="55" t="s">
        <v>44</v>
      </c>
      <c r="L85" s="65" t="s">
        <v>413</v>
      </c>
      <c r="M85" s="72" t="s">
        <v>419</v>
      </c>
      <c r="N85" s="65" t="s">
        <v>420</v>
      </c>
      <c r="O85" s="55" t="s">
        <v>40</v>
      </c>
      <c r="P85" s="58">
        <v>2000000</v>
      </c>
      <c r="Q85" s="55" t="s">
        <v>41</v>
      </c>
      <c r="R85" s="59"/>
      <c r="S85" s="59"/>
      <c r="T85" s="59"/>
      <c r="U85" s="59"/>
      <c r="V85" s="60"/>
      <c r="W85" s="61">
        <f>IF(P85&lt;&gt;"",((P85/VLOOKUP(Q85,Codes!$A$122:$B$126,2,FALSE))/1000), 0)</f>
        <v>2000</v>
      </c>
      <c r="X85" s="62"/>
      <c r="Y85" s="82"/>
      <c r="Z85" s="65"/>
      <c r="AA85" s="74" t="s">
        <v>421</v>
      </c>
      <c r="AB85" s="54"/>
    </row>
    <row r="86" spans="1:28" ht="22.9" customHeight="1" x14ac:dyDescent="0.35">
      <c r="A86" s="114">
        <v>83</v>
      </c>
      <c r="B86" s="115" t="s">
        <v>422</v>
      </c>
      <c r="C86" s="111" t="s">
        <v>31</v>
      </c>
      <c r="D86" s="144" t="s">
        <v>44</v>
      </c>
      <c r="E86" s="56" t="s">
        <v>411</v>
      </c>
      <c r="F86" s="56" t="s">
        <v>79</v>
      </c>
      <c r="G86" s="56" t="s">
        <v>412</v>
      </c>
      <c r="H86" s="80" t="s">
        <v>251</v>
      </c>
      <c r="I86" s="73"/>
      <c r="J86" s="73" t="s">
        <v>252</v>
      </c>
      <c r="K86" s="55" t="s">
        <v>44</v>
      </c>
      <c r="L86" s="65" t="s">
        <v>413</v>
      </c>
      <c r="M86" s="105" t="s">
        <v>423</v>
      </c>
      <c r="N86" s="65" t="s">
        <v>424</v>
      </c>
      <c r="O86" s="55" t="s">
        <v>40</v>
      </c>
      <c r="P86" s="58">
        <v>250000</v>
      </c>
      <c r="Q86" s="55" t="s">
        <v>41</v>
      </c>
      <c r="R86" s="59"/>
      <c r="S86" s="59"/>
      <c r="T86" s="59"/>
      <c r="U86" s="59"/>
      <c r="V86" s="60"/>
      <c r="W86" s="61">
        <f>IF(P86&lt;&gt;"",((P86/VLOOKUP(Q86,Codes!$A$122:$B$126,2,FALSE))/1000), 0)</f>
        <v>250</v>
      </c>
      <c r="X86" s="62"/>
      <c r="Y86" s="82"/>
      <c r="Z86" s="65"/>
      <c r="AA86" s="74" t="s">
        <v>421</v>
      </c>
      <c r="AB86" s="54"/>
    </row>
    <row r="87" spans="1:28" ht="22.9" customHeight="1" x14ac:dyDescent="0.35">
      <c r="A87" s="114">
        <v>84</v>
      </c>
      <c r="B87" s="115" t="s">
        <v>425</v>
      </c>
      <c r="C87" s="111" t="s">
        <v>31</v>
      </c>
      <c r="D87" s="144" t="s">
        <v>44</v>
      </c>
      <c r="E87" s="56" t="s">
        <v>411</v>
      </c>
      <c r="F87" s="56" t="s">
        <v>79</v>
      </c>
      <c r="G87" s="56" t="s">
        <v>412</v>
      </c>
      <c r="H87" s="80" t="s">
        <v>251</v>
      </c>
      <c r="I87" s="73"/>
      <c r="J87" s="73" t="s">
        <v>252</v>
      </c>
      <c r="K87" s="55" t="s">
        <v>44</v>
      </c>
      <c r="L87" s="65" t="s">
        <v>413</v>
      </c>
      <c r="M87" s="105" t="s">
        <v>426</v>
      </c>
      <c r="N87" s="65" t="s">
        <v>427</v>
      </c>
      <c r="O87" s="55" t="s">
        <v>40</v>
      </c>
      <c r="P87" s="58">
        <v>750000</v>
      </c>
      <c r="Q87" s="55" t="s">
        <v>41</v>
      </c>
      <c r="R87" s="59"/>
      <c r="S87" s="59"/>
      <c r="T87" s="59"/>
      <c r="U87" s="59"/>
      <c r="V87" s="60"/>
      <c r="W87" s="61">
        <f>IF(P87&lt;&gt;"",((P87/VLOOKUP(Q87,Codes!$A$122:$B$126,2,FALSE))/1000), 0)</f>
        <v>750</v>
      </c>
      <c r="X87" s="62"/>
      <c r="Y87" s="82"/>
      <c r="Z87" s="65"/>
      <c r="AA87" s="74" t="s">
        <v>421</v>
      </c>
      <c r="AB87" s="54"/>
    </row>
    <row r="88" spans="1:28" ht="22.9" customHeight="1" x14ac:dyDescent="0.35">
      <c r="A88" s="114">
        <v>85</v>
      </c>
      <c r="B88" s="115" t="s">
        <v>428</v>
      </c>
      <c r="C88" s="111" t="s">
        <v>31</v>
      </c>
      <c r="D88" s="144" t="s">
        <v>44</v>
      </c>
      <c r="E88" s="56" t="s">
        <v>411</v>
      </c>
      <c r="F88" s="56" t="s">
        <v>278</v>
      </c>
      <c r="G88" s="56" t="s">
        <v>412</v>
      </c>
      <c r="H88" s="56" t="s">
        <v>251</v>
      </c>
      <c r="I88" s="73"/>
      <c r="J88" s="73" t="s">
        <v>252</v>
      </c>
      <c r="K88" s="55" t="s">
        <v>44</v>
      </c>
      <c r="L88" s="54" t="s">
        <v>413</v>
      </c>
      <c r="M88" s="106" t="s">
        <v>429</v>
      </c>
      <c r="N88" s="65" t="s">
        <v>430</v>
      </c>
      <c r="O88" s="55" t="s">
        <v>40</v>
      </c>
      <c r="P88" s="58">
        <v>250000</v>
      </c>
      <c r="Q88" s="55" t="s">
        <v>41</v>
      </c>
      <c r="R88" s="59"/>
      <c r="S88" s="59" t="s">
        <v>42</v>
      </c>
      <c r="T88" s="59" t="s">
        <v>42</v>
      </c>
      <c r="U88" s="59"/>
      <c r="V88" s="60"/>
      <c r="W88" s="61">
        <f>IF(P88&lt;&gt;"",((P88/VLOOKUP(Q88,Codes!$A$122:$B$126,2,FALSE))/1000), 0)</f>
        <v>250</v>
      </c>
      <c r="X88" s="62" t="s">
        <v>281</v>
      </c>
      <c r="Y88" s="82"/>
      <c r="Z88" s="65"/>
      <c r="AA88" s="63"/>
      <c r="AB88" s="54"/>
    </row>
    <row r="89" spans="1:28" ht="22.9" customHeight="1" x14ac:dyDescent="0.35">
      <c r="A89" s="114">
        <v>86</v>
      </c>
      <c r="B89" s="115" t="s">
        <v>431</v>
      </c>
      <c r="C89" s="55" t="s">
        <v>44</v>
      </c>
      <c r="D89" s="143" t="s">
        <v>45</v>
      </c>
      <c r="E89" s="56" t="s">
        <v>411</v>
      </c>
      <c r="F89" s="56" t="s">
        <v>278</v>
      </c>
      <c r="G89" s="56" t="s">
        <v>412</v>
      </c>
      <c r="H89" s="80" t="s">
        <v>251</v>
      </c>
      <c r="I89" s="73"/>
      <c r="J89" s="73" t="s">
        <v>252</v>
      </c>
      <c r="K89" s="55" t="s">
        <v>44</v>
      </c>
      <c r="L89" s="54" t="s">
        <v>432</v>
      </c>
      <c r="M89" s="57" t="s">
        <v>433</v>
      </c>
      <c r="N89" s="65" t="s">
        <v>434</v>
      </c>
      <c r="O89" s="55" t="s">
        <v>101</v>
      </c>
      <c r="P89" s="58">
        <v>310000</v>
      </c>
      <c r="Q89" s="55" t="s">
        <v>41</v>
      </c>
      <c r="R89" s="59"/>
      <c r="S89" s="59"/>
      <c r="T89" s="59" t="s">
        <v>42</v>
      </c>
      <c r="U89" s="59"/>
      <c r="V89" s="60"/>
      <c r="W89" s="61">
        <f>IF(P89&lt;&gt;"",((P89/VLOOKUP(Q89,Codes!$A$122:$B$126,2,FALSE))/1000), 0)</f>
        <v>310</v>
      </c>
      <c r="X89" s="62">
        <v>2024</v>
      </c>
      <c r="Y89" s="82"/>
      <c r="Z89" s="65" t="s">
        <v>435</v>
      </c>
      <c r="AA89" s="63" t="s">
        <v>54</v>
      </c>
      <c r="AB89" s="69" t="s">
        <v>371</v>
      </c>
    </row>
    <row r="90" spans="1:28" ht="22.9" customHeight="1" x14ac:dyDescent="0.35">
      <c r="A90" s="114">
        <v>87</v>
      </c>
      <c r="B90" s="115" t="s">
        <v>436</v>
      </c>
      <c r="C90" s="55" t="s">
        <v>44</v>
      </c>
      <c r="D90" s="143" t="s">
        <v>45</v>
      </c>
      <c r="E90" s="56" t="s">
        <v>411</v>
      </c>
      <c r="F90" s="56" t="s">
        <v>162</v>
      </c>
      <c r="G90" s="56" t="s">
        <v>163</v>
      </c>
      <c r="H90" s="80" t="s">
        <v>251</v>
      </c>
      <c r="I90" s="73"/>
      <c r="J90" s="73" t="s">
        <v>252</v>
      </c>
      <c r="K90" s="55" t="s">
        <v>44</v>
      </c>
      <c r="L90" s="57"/>
      <c r="M90" s="57" t="s">
        <v>437</v>
      </c>
      <c r="N90" s="65" t="s">
        <v>438</v>
      </c>
      <c r="O90" s="55" t="s">
        <v>101</v>
      </c>
      <c r="P90" s="58">
        <v>300000</v>
      </c>
      <c r="Q90" s="55" t="s">
        <v>41</v>
      </c>
      <c r="R90" s="59"/>
      <c r="S90" s="59"/>
      <c r="T90" s="59" t="s">
        <v>42</v>
      </c>
      <c r="U90" s="59"/>
      <c r="V90" s="60"/>
      <c r="W90" s="61">
        <f>IF(P90&lt;&gt;"",((P90/VLOOKUP(Q90,Codes!$A$122:$B$126,2,FALSE))/1000), 0)</f>
        <v>300</v>
      </c>
      <c r="X90" s="62">
        <v>2024</v>
      </c>
      <c r="Y90" s="82"/>
      <c r="Z90" s="65" t="s">
        <v>439</v>
      </c>
      <c r="AA90" s="63" t="s">
        <v>54</v>
      </c>
      <c r="AB90" s="69" t="s">
        <v>371</v>
      </c>
    </row>
    <row r="91" spans="1:28" ht="22.9" customHeight="1" x14ac:dyDescent="0.35">
      <c r="A91" s="114">
        <v>88</v>
      </c>
      <c r="B91" s="115" t="s">
        <v>440</v>
      </c>
      <c r="C91" s="55" t="s">
        <v>44</v>
      </c>
      <c r="D91" s="143" t="s">
        <v>45</v>
      </c>
      <c r="E91" s="56" t="s">
        <v>411</v>
      </c>
      <c r="F91" s="56" t="s">
        <v>79</v>
      </c>
      <c r="G91" s="56" t="s">
        <v>412</v>
      </c>
      <c r="H91" s="80" t="s">
        <v>251</v>
      </c>
      <c r="I91" s="73"/>
      <c r="J91" s="73" t="s">
        <v>252</v>
      </c>
      <c r="K91" s="55" t="s">
        <v>44</v>
      </c>
      <c r="L91" s="57"/>
      <c r="M91" s="57" t="s">
        <v>441</v>
      </c>
      <c r="N91" s="65" t="s">
        <v>442</v>
      </c>
      <c r="O91" s="55" t="s">
        <v>40</v>
      </c>
      <c r="P91" s="58">
        <v>1785000</v>
      </c>
      <c r="Q91" s="55" t="s">
        <v>41</v>
      </c>
      <c r="R91" s="59"/>
      <c r="S91" s="59"/>
      <c r="T91" s="59"/>
      <c r="U91" s="59"/>
      <c r="V91" s="60"/>
      <c r="W91" s="61">
        <f>IF(P91&lt;&gt;"",((P91/VLOOKUP(Q91,Codes!$A$122:$B$126,2,FALSE))/1000), 0)</f>
        <v>1785</v>
      </c>
      <c r="X91" s="62">
        <v>2026</v>
      </c>
      <c r="Y91" s="82"/>
      <c r="Z91" s="65"/>
      <c r="AA91" s="63" t="s">
        <v>54</v>
      </c>
      <c r="AB91" s="69" t="s">
        <v>371</v>
      </c>
    </row>
    <row r="92" spans="1:28" ht="22.9" customHeight="1" x14ac:dyDescent="0.35">
      <c r="A92" s="114">
        <v>89</v>
      </c>
      <c r="B92" s="115" t="s">
        <v>443</v>
      </c>
      <c r="C92" s="55" t="s">
        <v>44</v>
      </c>
      <c r="D92" s="143" t="s">
        <v>45</v>
      </c>
      <c r="E92" s="56" t="s">
        <v>411</v>
      </c>
      <c r="F92" s="56" t="s">
        <v>278</v>
      </c>
      <c r="G92" s="56" t="s">
        <v>412</v>
      </c>
      <c r="H92" s="80" t="s">
        <v>251</v>
      </c>
      <c r="I92" s="73"/>
      <c r="J92" s="73" t="s">
        <v>252</v>
      </c>
      <c r="K92" s="55" t="s">
        <v>44</v>
      </c>
      <c r="L92" s="54" t="s">
        <v>432</v>
      </c>
      <c r="M92" s="57" t="s">
        <v>444</v>
      </c>
      <c r="N92" s="65" t="s">
        <v>445</v>
      </c>
      <c r="O92" s="55" t="s">
        <v>101</v>
      </c>
      <c r="P92" s="58">
        <v>271000</v>
      </c>
      <c r="Q92" s="55" t="s">
        <v>41</v>
      </c>
      <c r="R92" s="59"/>
      <c r="S92" s="59" t="s">
        <v>42</v>
      </c>
      <c r="T92" s="59"/>
      <c r="U92" s="59"/>
      <c r="V92" s="60"/>
      <c r="W92" s="61">
        <f>IF(P92&lt;&gt;"",((P92/VLOOKUP(Q92,Codes!$A$122:$B$126,2,FALSE))/1000), 0)</f>
        <v>271</v>
      </c>
      <c r="X92" s="67">
        <v>2025</v>
      </c>
      <c r="Y92" s="82"/>
      <c r="Z92" s="65" t="s">
        <v>446</v>
      </c>
      <c r="AA92" s="63" t="s">
        <v>54</v>
      </c>
      <c r="AB92" s="69" t="s">
        <v>371</v>
      </c>
    </row>
    <row r="93" spans="1:28" ht="22.9" customHeight="1" x14ac:dyDescent="0.35">
      <c r="A93" s="114">
        <v>90</v>
      </c>
      <c r="B93" s="115" t="s">
        <v>447</v>
      </c>
      <c r="C93" s="55" t="s">
        <v>44</v>
      </c>
      <c r="D93" s="143" t="s">
        <v>45</v>
      </c>
      <c r="E93" s="56" t="s">
        <v>411</v>
      </c>
      <c r="F93" s="56" t="s">
        <v>33</v>
      </c>
      <c r="G93" s="56" t="s">
        <v>58</v>
      </c>
      <c r="H93" s="80" t="s">
        <v>35</v>
      </c>
      <c r="I93" s="73"/>
      <c r="J93" s="73" t="s">
        <v>36</v>
      </c>
      <c r="K93" s="55" t="s">
        <v>44</v>
      </c>
      <c r="L93" s="57"/>
      <c r="M93" s="57" t="s">
        <v>448</v>
      </c>
      <c r="N93" s="65" t="s">
        <v>449</v>
      </c>
      <c r="O93" s="55" t="s">
        <v>101</v>
      </c>
      <c r="P93" s="58">
        <v>560000</v>
      </c>
      <c r="Q93" s="55" t="s">
        <v>41</v>
      </c>
      <c r="R93" s="59"/>
      <c r="S93" s="59" t="s">
        <v>42</v>
      </c>
      <c r="T93" s="59" t="s">
        <v>42</v>
      </c>
      <c r="U93" s="59"/>
      <c r="V93" s="60" t="s">
        <v>450</v>
      </c>
      <c r="W93" s="61">
        <f>IF(P93&lt;&gt;"",((P93/VLOOKUP(Q93,Codes!$A$122:$B$126,2,FALSE))/1000), 0)</f>
        <v>560</v>
      </c>
      <c r="X93" s="62">
        <v>2025</v>
      </c>
      <c r="Y93" s="82"/>
      <c r="Z93" s="65" t="s">
        <v>451</v>
      </c>
      <c r="AA93" s="63" t="s">
        <v>54</v>
      </c>
      <c r="AB93" s="69" t="s">
        <v>371</v>
      </c>
    </row>
    <row r="94" spans="1:28" ht="22.9" customHeight="1" x14ac:dyDescent="0.35">
      <c r="A94" s="114">
        <v>91</v>
      </c>
      <c r="B94" s="115" t="s">
        <v>452</v>
      </c>
      <c r="C94" s="55" t="s">
        <v>44</v>
      </c>
      <c r="D94" s="143" t="s">
        <v>45</v>
      </c>
      <c r="E94" s="56" t="s">
        <v>411</v>
      </c>
      <c r="F94" s="56" t="s">
        <v>33</v>
      </c>
      <c r="G94" s="56" t="s">
        <v>58</v>
      </c>
      <c r="H94" s="56" t="s">
        <v>35</v>
      </c>
      <c r="I94" s="73"/>
      <c r="J94" s="73" t="s">
        <v>36</v>
      </c>
      <c r="K94" s="55" t="s">
        <v>44</v>
      </c>
      <c r="L94" s="57"/>
      <c r="M94" s="68" t="s">
        <v>453</v>
      </c>
      <c r="N94" s="65" t="s">
        <v>454</v>
      </c>
      <c r="O94" s="55" t="s">
        <v>40</v>
      </c>
      <c r="P94" s="58">
        <v>3000000</v>
      </c>
      <c r="Q94" s="55" t="s">
        <v>41</v>
      </c>
      <c r="R94" s="59"/>
      <c r="S94" s="59"/>
      <c r="T94" s="59" t="s">
        <v>42</v>
      </c>
      <c r="U94" s="59"/>
      <c r="V94" s="60"/>
      <c r="W94" s="61">
        <f>IF(P94&lt;&gt;"",((P94/VLOOKUP(Q94,Codes!$A$122:$B$126,2,FALSE))/1000), 0)</f>
        <v>3000</v>
      </c>
      <c r="X94" s="62"/>
      <c r="Y94" s="82"/>
      <c r="Z94" s="65"/>
      <c r="AA94" s="63"/>
      <c r="AB94" s="54"/>
    </row>
    <row r="95" spans="1:28" ht="22.9" customHeight="1" x14ac:dyDescent="0.35">
      <c r="A95" s="114">
        <v>92</v>
      </c>
      <c r="B95" s="115" t="s">
        <v>455</v>
      </c>
      <c r="C95" s="55" t="s">
        <v>44</v>
      </c>
      <c r="D95" s="143" t="s">
        <v>45</v>
      </c>
      <c r="E95" s="56" t="s">
        <v>411</v>
      </c>
      <c r="F95" s="56" t="s">
        <v>57</v>
      </c>
      <c r="G95" s="56" t="s">
        <v>456</v>
      </c>
      <c r="H95" s="80" t="s">
        <v>35</v>
      </c>
      <c r="I95" s="73"/>
      <c r="J95" s="73" t="s">
        <v>36</v>
      </c>
      <c r="K95" s="55" t="s">
        <v>44</v>
      </c>
      <c r="L95" s="57"/>
      <c r="M95" s="57" t="s">
        <v>457</v>
      </c>
      <c r="N95" s="65" t="s">
        <v>458</v>
      </c>
      <c r="O95" s="55" t="s">
        <v>101</v>
      </c>
      <c r="P95" s="58">
        <v>93000</v>
      </c>
      <c r="Q95" s="55" t="s">
        <v>41</v>
      </c>
      <c r="R95" s="59"/>
      <c r="S95" s="59" t="s">
        <v>42</v>
      </c>
      <c r="T95" s="59" t="s">
        <v>42</v>
      </c>
      <c r="U95" s="59"/>
      <c r="V95" s="60" t="s">
        <v>450</v>
      </c>
      <c r="W95" s="61">
        <f>IF(P95&lt;&gt;"",((P95/VLOOKUP(Q95,Codes!$A$122:$B$126,2,FALSE))/1000), 0)</f>
        <v>93</v>
      </c>
      <c r="X95" s="62">
        <v>2024</v>
      </c>
      <c r="Y95" s="82"/>
      <c r="Z95" s="65" t="s">
        <v>459</v>
      </c>
      <c r="AA95" s="63" t="s">
        <v>54</v>
      </c>
      <c r="AB95" s="69" t="s">
        <v>371</v>
      </c>
    </row>
    <row r="96" spans="1:28" ht="22.9" customHeight="1" x14ac:dyDescent="0.35">
      <c r="A96" s="114">
        <v>93</v>
      </c>
      <c r="B96" s="115" t="s">
        <v>460</v>
      </c>
      <c r="C96" s="55" t="s">
        <v>44</v>
      </c>
      <c r="D96" s="143" t="s">
        <v>45</v>
      </c>
      <c r="E96" s="56" t="s">
        <v>411</v>
      </c>
      <c r="F96" s="56" t="s">
        <v>33</v>
      </c>
      <c r="G96" s="56" t="s">
        <v>34</v>
      </c>
      <c r="H96" s="80" t="s">
        <v>35</v>
      </c>
      <c r="I96" s="73"/>
      <c r="J96" s="73" t="s">
        <v>36</v>
      </c>
      <c r="K96" s="55" t="s">
        <v>44</v>
      </c>
      <c r="L96" s="57"/>
      <c r="M96" s="57" t="s">
        <v>461</v>
      </c>
      <c r="N96" s="65" t="s">
        <v>462</v>
      </c>
      <c r="O96" s="55" t="s">
        <v>40</v>
      </c>
      <c r="P96" s="58">
        <v>104000</v>
      </c>
      <c r="Q96" s="55" t="s">
        <v>41</v>
      </c>
      <c r="R96" s="59"/>
      <c r="S96" s="59" t="s">
        <v>42</v>
      </c>
      <c r="T96" s="59" t="s">
        <v>42</v>
      </c>
      <c r="U96" s="59"/>
      <c r="V96" s="60"/>
      <c r="W96" s="61">
        <f>IF(P96&lt;&gt;"",((P96/VLOOKUP(Q96,Codes!$A$122:$B$126,2,FALSE))/1000), 0)</f>
        <v>104</v>
      </c>
      <c r="X96" s="62">
        <v>2026</v>
      </c>
      <c r="Y96" s="82"/>
      <c r="Z96" s="65"/>
      <c r="AA96" s="63" t="s">
        <v>54</v>
      </c>
      <c r="AB96" s="69" t="s">
        <v>371</v>
      </c>
    </row>
    <row r="97" spans="1:28" ht="22.9" customHeight="1" x14ac:dyDescent="0.35">
      <c r="A97" s="114">
        <v>94</v>
      </c>
      <c r="B97" s="115" t="s">
        <v>463</v>
      </c>
      <c r="C97" s="55" t="s">
        <v>44</v>
      </c>
      <c r="D97" s="143" t="s">
        <v>45</v>
      </c>
      <c r="E97" s="56" t="s">
        <v>411</v>
      </c>
      <c r="F97" s="56" t="s">
        <v>57</v>
      </c>
      <c r="G97" s="56" t="s">
        <v>141</v>
      </c>
      <c r="H97" s="56" t="s">
        <v>35</v>
      </c>
      <c r="I97" s="73"/>
      <c r="J97" s="73" t="s">
        <v>36</v>
      </c>
      <c r="K97" s="55" t="s">
        <v>44</v>
      </c>
      <c r="L97" s="57"/>
      <c r="M97" s="68" t="s">
        <v>464</v>
      </c>
      <c r="N97" s="65" t="s">
        <v>465</v>
      </c>
      <c r="O97" s="55" t="s">
        <v>40</v>
      </c>
      <c r="P97" s="58">
        <v>1000000</v>
      </c>
      <c r="Q97" s="55" t="s">
        <v>41</v>
      </c>
      <c r="R97" s="59"/>
      <c r="S97" s="59"/>
      <c r="T97" s="59" t="s">
        <v>42</v>
      </c>
      <c r="U97" s="59"/>
      <c r="V97" s="60"/>
      <c r="W97" s="61">
        <f>IF(P97&lt;&gt;"",((P97/VLOOKUP(Q97,Codes!$A$122:$B$126,2,FALSE))/1000), 0)</f>
        <v>1000</v>
      </c>
      <c r="X97" s="62"/>
      <c r="Y97" s="82"/>
      <c r="Z97" s="65"/>
      <c r="AA97" s="63"/>
      <c r="AB97" s="54"/>
    </row>
    <row r="98" spans="1:28" ht="22.9" customHeight="1" x14ac:dyDescent="0.35">
      <c r="A98" s="114">
        <v>95</v>
      </c>
      <c r="B98" s="115" t="s">
        <v>466</v>
      </c>
      <c r="C98" s="55" t="s">
        <v>44</v>
      </c>
      <c r="D98" s="143" t="s">
        <v>45</v>
      </c>
      <c r="E98" s="56" t="s">
        <v>411</v>
      </c>
      <c r="F98" s="56" t="s">
        <v>162</v>
      </c>
      <c r="G98" s="56" t="s">
        <v>141</v>
      </c>
      <c r="H98" s="56" t="s">
        <v>35</v>
      </c>
      <c r="I98" s="73"/>
      <c r="J98" s="73" t="s">
        <v>36</v>
      </c>
      <c r="K98" s="55" t="s">
        <v>44</v>
      </c>
      <c r="L98" s="57"/>
      <c r="M98" s="68" t="s">
        <v>467</v>
      </c>
      <c r="N98" s="65" t="s">
        <v>468</v>
      </c>
      <c r="O98" s="55" t="s">
        <v>40</v>
      </c>
      <c r="P98" s="58">
        <v>1000000</v>
      </c>
      <c r="Q98" s="55" t="s">
        <v>41</v>
      </c>
      <c r="R98" s="59"/>
      <c r="S98" s="59"/>
      <c r="T98" s="59" t="s">
        <v>42</v>
      </c>
      <c r="U98" s="59"/>
      <c r="V98" s="60"/>
      <c r="W98" s="61">
        <f>IF(P98&lt;&gt;"",((P98/VLOOKUP(Q98,Codes!$A$122:$B$126,2,FALSE))/1000), 0)</f>
        <v>1000</v>
      </c>
      <c r="X98" s="62"/>
      <c r="Y98" s="82"/>
      <c r="Z98" s="65"/>
      <c r="AA98" s="63"/>
      <c r="AB98" s="54"/>
    </row>
    <row r="99" spans="1:28" ht="22.9" customHeight="1" x14ac:dyDescent="0.35">
      <c r="A99" s="114">
        <v>96</v>
      </c>
      <c r="B99" s="115" t="s">
        <v>469</v>
      </c>
      <c r="C99" s="55" t="s">
        <v>44</v>
      </c>
      <c r="D99" s="143" t="s">
        <v>45</v>
      </c>
      <c r="E99" s="56" t="s">
        <v>411</v>
      </c>
      <c r="F99" s="56" t="s">
        <v>33</v>
      </c>
      <c r="G99" s="56" t="s">
        <v>34</v>
      </c>
      <c r="H99" s="56" t="s">
        <v>35</v>
      </c>
      <c r="I99" s="73"/>
      <c r="J99" s="73" t="s">
        <v>36</v>
      </c>
      <c r="K99" s="55" t="s">
        <v>44</v>
      </c>
      <c r="L99" s="57"/>
      <c r="M99" s="68" t="s">
        <v>470</v>
      </c>
      <c r="N99" s="65" t="s">
        <v>471</v>
      </c>
      <c r="O99" s="55" t="s">
        <v>40</v>
      </c>
      <c r="P99" s="58">
        <v>5000000</v>
      </c>
      <c r="Q99" s="55" t="s">
        <v>41</v>
      </c>
      <c r="R99" s="59"/>
      <c r="S99" s="59" t="s">
        <v>42</v>
      </c>
      <c r="T99" s="59" t="s">
        <v>42</v>
      </c>
      <c r="U99" s="59"/>
      <c r="V99" s="60"/>
      <c r="W99" s="61">
        <f>IF(P99&lt;&gt;"",((P99/VLOOKUP(Q99,Codes!$A$122:$B$126,2,FALSE))/1000), 0)</f>
        <v>5000</v>
      </c>
      <c r="X99" s="62"/>
      <c r="Y99" s="82"/>
      <c r="Z99" s="65"/>
      <c r="AA99" s="63"/>
      <c r="AB99" s="54"/>
    </row>
    <row r="100" spans="1:28" ht="22.9" customHeight="1" x14ac:dyDescent="0.35">
      <c r="A100" s="114">
        <v>97</v>
      </c>
      <c r="B100" s="115" t="s">
        <v>472</v>
      </c>
      <c r="C100" s="55" t="s">
        <v>44</v>
      </c>
      <c r="D100" s="143" t="s">
        <v>45</v>
      </c>
      <c r="E100" s="56" t="s">
        <v>411</v>
      </c>
      <c r="F100" s="56" t="s">
        <v>46</v>
      </c>
      <c r="G100" s="56" t="s">
        <v>412</v>
      </c>
      <c r="H100" s="56" t="s">
        <v>289</v>
      </c>
      <c r="I100" s="73"/>
      <c r="J100" s="73" t="s">
        <v>36</v>
      </c>
      <c r="K100" s="55" t="s">
        <v>44</v>
      </c>
      <c r="L100" s="54" t="s">
        <v>302</v>
      </c>
      <c r="M100" s="68" t="s">
        <v>473</v>
      </c>
      <c r="N100" s="65" t="s">
        <v>474</v>
      </c>
      <c r="O100" s="55" t="s">
        <v>101</v>
      </c>
      <c r="P100" s="58">
        <v>400000</v>
      </c>
      <c r="Q100" s="55" t="s">
        <v>41</v>
      </c>
      <c r="R100" s="59"/>
      <c r="S100" s="59"/>
      <c r="T100" s="59"/>
      <c r="U100" s="59" t="s">
        <v>42</v>
      </c>
      <c r="V100" s="60"/>
      <c r="W100" s="61">
        <f>IF(P100&lt;&gt;"",((P100/VLOOKUP(Q100,Codes!$A$122:$B$126,2,FALSE))/1000), 0)</f>
        <v>400</v>
      </c>
      <c r="X100" s="62"/>
      <c r="Y100" s="82"/>
      <c r="Z100" s="65"/>
      <c r="AA100" s="63"/>
      <c r="AB100" s="54"/>
    </row>
    <row r="101" spans="1:28" ht="22.9" customHeight="1" x14ac:dyDescent="0.35">
      <c r="A101" s="114">
        <v>98</v>
      </c>
      <c r="B101" s="115" t="s">
        <v>475</v>
      </c>
      <c r="C101" s="111" t="s">
        <v>31</v>
      </c>
      <c r="D101" s="144" t="s">
        <v>44</v>
      </c>
      <c r="E101" s="56" t="s">
        <v>476</v>
      </c>
      <c r="F101" s="56" t="s">
        <v>46</v>
      </c>
      <c r="G101" s="56" t="s">
        <v>34</v>
      </c>
      <c r="H101" s="80" t="s">
        <v>477</v>
      </c>
      <c r="I101" s="73"/>
      <c r="J101" s="73" t="s">
        <v>36</v>
      </c>
      <c r="K101" s="55" t="s">
        <v>44</v>
      </c>
      <c r="L101" s="65"/>
      <c r="M101" s="66" t="s">
        <v>478</v>
      </c>
      <c r="N101" s="65" t="s">
        <v>479</v>
      </c>
      <c r="O101" s="55" t="s">
        <v>40</v>
      </c>
      <c r="P101" s="58">
        <v>20000</v>
      </c>
      <c r="Q101" s="55" t="s">
        <v>41</v>
      </c>
      <c r="R101" s="59"/>
      <c r="S101" s="59" t="s">
        <v>42</v>
      </c>
      <c r="T101" s="59"/>
      <c r="U101" s="59"/>
      <c r="V101" s="60"/>
      <c r="W101" s="61">
        <f>IF(P101&lt;&gt;"",((P101/VLOOKUP(Q101,Codes!$A$122:$B$126,2,FALSE))/1000), 0)</f>
        <v>20</v>
      </c>
      <c r="X101" s="62" t="s">
        <v>77</v>
      </c>
      <c r="Y101" s="82"/>
      <c r="Z101" s="65"/>
      <c r="AA101" s="63" t="s">
        <v>477</v>
      </c>
      <c r="AB101" s="54"/>
    </row>
    <row r="102" spans="1:28" ht="22.9" customHeight="1" x14ac:dyDescent="0.35">
      <c r="A102" s="114">
        <v>99</v>
      </c>
      <c r="B102" s="115" t="s">
        <v>480</v>
      </c>
      <c r="C102" s="55" t="s">
        <v>44</v>
      </c>
      <c r="D102" s="143" t="s">
        <v>45</v>
      </c>
      <c r="E102" s="56" t="s">
        <v>481</v>
      </c>
      <c r="F102" s="56" t="s">
        <v>57</v>
      </c>
      <c r="G102" s="56" t="s">
        <v>482</v>
      </c>
      <c r="H102" s="80" t="s">
        <v>483</v>
      </c>
      <c r="I102" s="73"/>
      <c r="J102" s="73" t="s">
        <v>36</v>
      </c>
      <c r="K102" s="55" t="s">
        <v>44</v>
      </c>
      <c r="L102" s="54" t="s">
        <v>484</v>
      </c>
      <c r="M102" s="57" t="s">
        <v>485</v>
      </c>
      <c r="N102" s="65" t="s">
        <v>486</v>
      </c>
      <c r="O102" s="55" t="s">
        <v>101</v>
      </c>
      <c r="P102" s="58">
        <v>3194000</v>
      </c>
      <c r="Q102" s="55" t="s">
        <v>41</v>
      </c>
      <c r="R102" s="59"/>
      <c r="S102" s="59" t="s">
        <v>42</v>
      </c>
      <c r="T102" s="59"/>
      <c r="U102" s="59"/>
      <c r="V102" s="60"/>
      <c r="W102" s="61">
        <f>IF(P102&lt;&gt;"",((P102/VLOOKUP(Q102,Codes!$A$122:$B$126,2,FALSE))/1000), 0)</f>
        <v>3194</v>
      </c>
      <c r="X102" s="62">
        <v>2024</v>
      </c>
      <c r="Y102" s="82"/>
      <c r="Z102" s="65"/>
      <c r="AA102" s="63" t="s">
        <v>54</v>
      </c>
      <c r="AB102" s="69" t="s">
        <v>371</v>
      </c>
    </row>
    <row r="103" spans="1:28" ht="22.9" customHeight="1" x14ac:dyDescent="0.35">
      <c r="A103" s="114">
        <v>100</v>
      </c>
      <c r="B103" s="115" t="s">
        <v>487</v>
      </c>
      <c r="C103" s="111" t="s">
        <v>31</v>
      </c>
      <c r="D103" s="142" t="s">
        <v>31</v>
      </c>
      <c r="E103" s="56" t="s">
        <v>481</v>
      </c>
      <c r="F103" s="56" t="s">
        <v>33</v>
      </c>
      <c r="G103" s="56" t="s">
        <v>58</v>
      </c>
      <c r="H103" s="80" t="s">
        <v>483</v>
      </c>
      <c r="I103" s="73"/>
      <c r="J103" s="73" t="s">
        <v>36</v>
      </c>
      <c r="K103" s="55" t="s">
        <v>44</v>
      </c>
      <c r="L103" s="54" t="s">
        <v>488</v>
      </c>
      <c r="M103" s="57" t="s">
        <v>489</v>
      </c>
      <c r="N103" s="65" t="s">
        <v>490</v>
      </c>
      <c r="O103" s="55" t="s">
        <v>101</v>
      </c>
      <c r="P103" s="58">
        <v>4500000</v>
      </c>
      <c r="Q103" s="55" t="s">
        <v>41</v>
      </c>
      <c r="R103" s="59"/>
      <c r="S103" s="59" t="s">
        <v>42</v>
      </c>
      <c r="T103" s="59" t="s">
        <v>42</v>
      </c>
      <c r="U103" s="59"/>
      <c r="V103" s="60"/>
      <c r="W103" s="61">
        <f>IF(P103&lt;&gt;"",((P103/VLOOKUP(Q103,Codes!$A$122:$B$126,2,FALSE))/1000), 0)</f>
        <v>4500</v>
      </c>
      <c r="X103" s="62">
        <v>2024</v>
      </c>
      <c r="Y103" s="82"/>
      <c r="Z103" s="65"/>
      <c r="AA103" s="63" t="s">
        <v>54</v>
      </c>
      <c r="AB103" s="69" t="s">
        <v>371</v>
      </c>
    </row>
    <row r="104" spans="1:28" ht="22.9" customHeight="1" x14ac:dyDescent="0.35">
      <c r="A104" s="114">
        <v>101</v>
      </c>
      <c r="B104" s="115" t="s">
        <v>491</v>
      </c>
      <c r="C104" s="55" t="s">
        <v>44</v>
      </c>
      <c r="D104" s="143" t="s">
        <v>45</v>
      </c>
      <c r="E104" s="56" t="s">
        <v>481</v>
      </c>
      <c r="F104" s="56" t="s">
        <v>46</v>
      </c>
      <c r="G104" s="56" t="s">
        <v>240</v>
      </c>
      <c r="H104" s="80" t="s">
        <v>483</v>
      </c>
      <c r="I104" s="73"/>
      <c r="J104" s="73" t="s">
        <v>36</v>
      </c>
      <c r="K104" s="55" t="s">
        <v>31</v>
      </c>
      <c r="L104" s="57" t="s">
        <v>488</v>
      </c>
      <c r="M104" s="75" t="s">
        <v>38</v>
      </c>
      <c r="N104" s="65" t="s">
        <v>492</v>
      </c>
      <c r="O104" s="55" t="s">
        <v>50</v>
      </c>
      <c r="P104" s="70"/>
      <c r="Q104" s="55" t="s">
        <v>41</v>
      </c>
      <c r="R104" s="59"/>
      <c r="S104" s="59" t="s">
        <v>42</v>
      </c>
      <c r="T104" s="59" t="s">
        <v>42</v>
      </c>
      <c r="U104" s="59"/>
      <c r="V104" s="60" t="s">
        <v>493</v>
      </c>
      <c r="W104" s="61" t="str">
        <f>IF(P104&lt;&gt;"",((P104/VLOOKUP(Q104,Codes!$A$122:$B$126,2,FALSE))/1000), "")</f>
        <v/>
      </c>
      <c r="X104" s="62"/>
      <c r="Y104" s="82"/>
      <c r="Z104" s="65" t="s">
        <v>494</v>
      </c>
      <c r="AA104" s="63" t="s">
        <v>54</v>
      </c>
      <c r="AB104" s="54" t="s">
        <v>55</v>
      </c>
    </row>
    <row r="105" spans="1:28" ht="22.9" customHeight="1" x14ac:dyDescent="0.35">
      <c r="A105" s="114">
        <v>102</v>
      </c>
      <c r="B105" s="115" t="s">
        <v>495</v>
      </c>
      <c r="C105" s="55" t="s">
        <v>44</v>
      </c>
      <c r="D105" s="143" t="s">
        <v>45</v>
      </c>
      <c r="E105" s="56" t="s">
        <v>481</v>
      </c>
      <c r="F105" s="56" t="s">
        <v>33</v>
      </c>
      <c r="G105" s="56" t="s">
        <v>240</v>
      </c>
      <c r="H105" s="80" t="s">
        <v>483</v>
      </c>
      <c r="I105" s="73"/>
      <c r="J105" s="73" t="s">
        <v>36</v>
      </c>
      <c r="K105" s="55" t="s">
        <v>44</v>
      </c>
      <c r="L105" s="54" t="s">
        <v>488</v>
      </c>
      <c r="M105" s="57" t="s">
        <v>496</v>
      </c>
      <c r="N105" s="65"/>
      <c r="O105" s="55" t="s">
        <v>50</v>
      </c>
      <c r="P105" s="58">
        <v>2100000</v>
      </c>
      <c r="Q105" s="55" t="s">
        <v>41</v>
      </c>
      <c r="R105" s="59"/>
      <c r="S105" s="59" t="s">
        <v>42</v>
      </c>
      <c r="T105" s="59"/>
      <c r="U105" s="59"/>
      <c r="V105" s="60"/>
      <c r="W105" s="61">
        <f>IF(P105&lt;&gt;"",((P105/VLOOKUP(Q105,Codes!$A$122:$B$126,2,FALSE))/1000), "")</f>
        <v>2100</v>
      </c>
      <c r="X105" s="62">
        <v>2024</v>
      </c>
      <c r="Y105" s="82"/>
      <c r="Z105" s="65" t="s">
        <v>497</v>
      </c>
      <c r="AA105" s="63" t="s">
        <v>54</v>
      </c>
      <c r="AB105" s="54" t="s">
        <v>237</v>
      </c>
    </row>
    <row r="106" spans="1:28" ht="22.9" customHeight="1" x14ac:dyDescent="0.35">
      <c r="A106" s="114">
        <v>103</v>
      </c>
      <c r="B106" s="115" t="s">
        <v>498</v>
      </c>
      <c r="C106" s="55" t="s">
        <v>44</v>
      </c>
      <c r="D106" s="143" t="s">
        <v>45</v>
      </c>
      <c r="E106" s="56" t="s">
        <v>481</v>
      </c>
      <c r="F106" s="56" t="s">
        <v>33</v>
      </c>
      <c r="G106" s="56" t="s">
        <v>34</v>
      </c>
      <c r="H106" s="80" t="s">
        <v>483</v>
      </c>
      <c r="I106" s="73"/>
      <c r="J106" s="73" t="s">
        <v>36</v>
      </c>
      <c r="K106" s="55" t="s">
        <v>44</v>
      </c>
      <c r="L106" s="54" t="s">
        <v>488</v>
      </c>
      <c r="M106" s="57" t="s">
        <v>499</v>
      </c>
      <c r="N106" s="65" t="s">
        <v>500</v>
      </c>
      <c r="O106" s="55" t="s">
        <v>40</v>
      </c>
      <c r="P106" s="58">
        <v>4000000</v>
      </c>
      <c r="Q106" s="55" t="s">
        <v>41</v>
      </c>
      <c r="R106" s="59"/>
      <c r="S106" s="59" t="s">
        <v>42</v>
      </c>
      <c r="T106" s="59" t="s">
        <v>42</v>
      </c>
      <c r="U106" s="59"/>
      <c r="V106" s="60"/>
      <c r="W106" s="61">
        <f>IF(P106&lt;&gt;"",((P106/VLOOKUP(Q106,Codes!$A$122:$B$126,2,FALSE))/1000), 0)</f>
        <v>4000</v>
      </c>
      <c r="X106" s="62"/>
      <c r="Y106" s="82"/>
      <c r="Z106" s="65"/>
      <c r="AA106" s="63" t="s">
        <v>483</v>
      </c>
      <c r="AB106" s="69"/>
    </row>
    <row r="107" spans="1:28" ht="22.9" customHeight="1" x14ac:dyDescent="0.35">
      <c r="A107" s="126">
        <v>104</v>
      </c>
      <c r="B107" s="115" t="s">
        <v>501</v>
      </c>
      <c r="C107" s="55" t="s">
        <v>44</v>
      </c>
      <c r="D107" s="143" t="s">
        <v>45</v>
      </c>
      <c r="E107" s="56" t="s">
        <v>481</v>
      </c>
      <c r="F107" s="56" t="s">
        <v>79</v>
      </c>
      <c r="G107" s="56" t="s">
        <v>502</v>
      </c>
      <c r="H107" s="80" t="s">
        <v>483</v>
      </c>
      <c r="I107" s="73"/>
      <c r="J107" s="73" t="s">
        <v>36</v>
      </c>
      <c r="K107" s="55" t="s">
        <v>44</v>
      </c>
      <c r="L107" s="54" t="s">
        <v>484</v>
      </c>
      <c r="M107" s="57" t="s">
        <v>503</v>
      </c>
      <c r="N107" s="87" t="s">
        <v>504</v>
      </c>
      <c r="O107" s="55" t="s">
        <v>50</v>
      </c>
      <c r="P107" s="58">
        <v>6800000</v>
      </c>
      <c r="Q107" s="55" t="s">
        <v>41</v>
      </c>
      <c r="R107" s="59" t="s">
        <v>42</v>
      </c>
      <c r="S107" s="59"/>
      <c r="T107" s="59"/>
      <c r="U107" s="59"/>
      <c r="V107" s="60"/>
      <c r="W107" s="61">
        <f>IF(P107&lt;&gt;"",((P107/VLOOKUP(Q107,Codes!$A$122:$B$126,2,FALSE))/1000), "")</f>
        <v>6800</v>
      </c>
      <c r="X107" s="62">
        <v>2022</v>
      </c>
      <c r="Y107" s="82"/>
      <c r="Z107" s="65" t="s">
        <v>505</v>
      </c>
      <c r="AA107" s="63" t="s">
        <v>54</v>
      </c>
      <c r="AB107" s="54" t="s">
        <v>237</v>
      </c>
    </row>
    <row r="108" spans="1:28" ht="22.9" customHeight="1" x14ac:dyDescent="0.35">
      <c r="A108" s="126">
        <v>105</v>
      </c>
      <c r="B108" s="115" t="s">
        <v>506</v>
      </c>
      <c r="C108" s="55" t="s">
        <v>44</v>
      </c>
      <c r="D108" s="143" t="s">
        <v>45</v>
      </c>
      <c r="E108" s="56" t="s">
        <v>481</v>
      </c>
      <c r="F108" s="56" t="s">
        <v>162</v>
      </c>
      <c r="G108" s="56" t="s">
        <v>502</v>
      </c>
      <c r="H108" s="80" t="s">
        <v>483</v>
      </c>
      <c r="I108" s="73"/>
      <c r="J108" s="73" t="s">
        <v>36</v>
      </c>
      <c r="K108" s="55" t="s">
        <v>44</v>
      </c>
      <c r="L108" s="57"/>
      <c r="M108" s="57" t="s">
        <v>507</v>
      </c>
      <c r="N108" s="65" t="s">
        <v>508</v>
      </c>
      <c r="O108" s="55" t="s">
        <v>101</v>
      </c>
      <c r="P108" s="58">
        <v>1690000</v>
      </c>
      <c r="Q108" s="55" t="s">
        <v>41</v>
      </c>
      <c r="R108" s="59"/>
      <c r="S108" s="59" t="s">
        <v>42</v>
      </c>
      <c r="T108" s="59"/>
      <c r="U108" s="59"/>
      <c r="V108" s="60"/>
      <c r="W108" s="61">
        <f>IF(P108&lt;&gt;"",((P108/VLOOKUP(Q108,Codes!$A$122:$B$126,2,FALSE))/1000), 0)</f>
        <v>1690</v>
      </c>
      <c r="X108" s="62">
        <v>2024</v>
      </c>
      <c r="Y108" s="82"/>
      <c r="Z108" s="65"/>
      <c r="AA108" s="63" t="s">
        <v>54</v>
      </c>
      <c r="AB108" s="69" t="s">
        <v>371</v>
      </c>
    </row>
    <row r="109" spans="1:28" ht="22.9" customHeight="1" x14ac:dyDescent="0.35">
      <c r="A109" s="114">
        <v>106</v>
      </c>
      <c r="B109" s="115" t="s">
        <v>509</v>
      </c>
      <c r="C109" s="55" t="s">
        <v>44</v>
      </c>
      <c r="D109" s="143" t="s">
        <v>45</v>
      </c>
      <c r="E109" s="56" t="s">
        <v>476</v>
      </c>
      <c r="F109" s="56" t="s">
        <v>33</v>
      </c>
      <c r="G109" s="56" t="s">
        <v>34</v>
      </c>
      <c r="H109" s="80" t="s">
        <v>251</v>
      </c>
      <c r="I109" s="73"/>
      <c r="J109" s="73" t="s">
        <v>36</v>
      </c>
      <c r="K109" s="55" t="s">
        <v>44</v>
      </c>
      <c r="L109" s="54" t="s">
        <v>510</v>
      </c>
      <c r="M109" s="68" t="s">
        <v>511</v>
      </c>
      <c r="N109" s="65" t="s">
        <v>512</v>
      </c>
      <c r="O109" s="55" t="s">
        <v>50</v>
      </c>
      <c r="P109" s="58">
        <v>7000000</v>
      </c>
      <c r="Q109" s="55" t="s">
        <v>41</v>
      </c>
      <c r="R109" s="59"/>
      <c r="S109" s="59" t="s">
        <v>42</v>
      </c>
      <c r="T109" s="59"/>
      <c r="U109" s="59"/>
      <c r="V109" s="60"/>
      <c r="W109" s="61">
        <f>IF(P109&lt;&gt;"",((P109/VLOOKUP(Q109,Codes!$A$122:$B$126,2,FALSE))/1000), "")</f>
        <v>7000</v>
      </c>
      <c r="X109" s="62">
        <v>2023</v>
      </c>
      <c r="Y109" s="82"/>
      <c r="Z109" s="65" t="s">
        <v>513</v>
      </c>
      <c r="AA109" s="63" t="s">
        <v>257</v>
      </c>
      <c r="AB109" s="54" t="s">
        <v>514</v>
      </c>
    </row>
    <row r="110" spans="1:28" ht="22.9" customHeight="1" x14ac:dyDescent="0.35">
      <c r="A110" s="114">
        <v>107</v>
      </c>
      <c r="B110" s="115" t="s">
        <v>515</v>
      </c>
      <c r="C110" s="55" t="s">
        <v>44</v>
      </c>
      <c r="D110" s="143" t="s">
        <v>45</v>
      </c>
      <c r="E110" s="56" t="s">
        <v>476</v>
      </c>
      <c r="F110" s="56" t="s">
        <v>33</v>
      </c>
      <c r="G110" s="56" t="s">
        <v>516</v>
      </c>
      <c r="H110" s="56" t="s">
        <v>251</v>
      </c>
      <c r="I110" s="73"/>
      <c r="J110" s="73" t="s">
        <v>36</v>
      </c>
      <c r="K110" s="55" t="s">
        <v>44</v>
      </c>
      <c r="L110" s="54" t="s">
        <v>517</v>
      </c>
      <c r="M110" s="57" t="s">
        <v>518</v>
      </c>
      <c r="N110" s="65" t="s">
        <v>519</v>
      </c>
      <c r="O110" s="55" t="s">
        <v>50</v>
      </c>
      <c r="P110" s="58">
        <v>1030684</v>
      </c>
      <c r="Q110" s="55" t="s">
        <v>41</v>
      </c>
      <c r="R110" s="59"/>
      <c r="S110" s="59" t="s">
        <v>42</v>
      </c>
      <c r="T110" s="59"/>
      <c r="U110" s="59"/>
      <c r="V110" s="60" t="s">
        <v>520</v>
      </c>
      <c r="W110" s="61">
        <f>IF(P110&lt;&gt;"",((P110/VLOOKUP(Q110,Codes!$A$122:$B$126,2,FALSE))/1000), "")</f>
        <v>1030.684</v>
      </c>
      <c r="X110" s="86">
        <v>2023</v>
      </c>
      <c r="Y110" s="82"/>
      <c r="Z110" s="65" t="s">
        <v>521</v>
      </c>
      <c r="AA110" s="63"/>
      <c r="AB110" s="54"/>
    </row>
    <row r="111" spans="1:28" ht="22.9" customHeight="1" x14ac:dyDescent="0.35">
      <c r="A111" s="114">
        <v>108</v>
      </c>
      <c r="B111" s="115" t="s">
        <v>522</v>
      </c>
      <c r="C111" s="111" t="s">
        <v>31</v>
      </c>
      <c r="D111" s="142" t="s">
        <v>31</v>
      </c>
      <c r="E111" s="56" t="s">
        <v>476</v>
      </c>
      <c r="F111" s="56" t="s">
        <v>33</v>
      </c>
      <c r="G111" s="56" t="s">
        <v>516</v>
      </c>
      <c r="H111" s="56" t="s">
        <v>251</v>
      </c>
      <c r="I111" s="73"/>
      <c r="J111" s="73" t="s">
        <v>36</v>
      </c>
      <c r="K111" s="55" t="s">
        <v>44</v>
      </c>
      <c r="L111" s="54" t="s">
        <v>517</v>
      </c>
      <c r="M111" s="57" t="s">
        <v>523</v>
      </c>
      <c r="N111" s="65" t="s">
        <v>524</v>
      </c>
      <c r="O111" s="55" t="s">
        <v>50</v>
      </c>
      <c r="P111" s="58">
        <v>2354969</v>
      </c>
      <c r="Q111" s="55" t="s">
        <v>41</v>
      </c>
      <c r="R111" s="59"/>
      <c r="S111" s="59" t="s">
        <v>42</v>
      </c>
      <c r="T111" s="59"/>
      <c r="U111" s="59"/>
      <c r="V111" s="60" t="s">
        <v>520</v>
      </c>
      <c r="W111" s="61">
        <f>IF(P111&lt;&gt;"",((P111/VLOOKUP(Q111,Codes!$A$122:$B$126,2,FALSE))/1000), "")</f>
        <v>2354.9690000000001</v>
      </c>
      <c r="X111" s="62">
        <v>2023</v>
      </c>
      <c r="Y111" s="82"/>
      <c r="Z111" s="65" t="s">
        <v>521</v>
      </c>
      <c r="AA111" s="63"/>
      <c r="AB111" s="54"/>
    </row>
    <row r="112" spans="1:28" ht="22.9" customHeight="1" x14ac:dyDescent="0.35">
      <c r="A112" s="114">
        <v>109</v>
      </c>
      <c r="B112" s="115" t="s">
        <v>525</v>
      </c>
      <c r="C112" s="55" t="s">
        <v>44</v>
      </c>
      <c r="D112" s="143" t="s">
        <v>45</v>
      </c>
      <c r="E112" s="56" t="s">
        <v>476</v>
      </c>
      <c r="F112" s="56" t="s">
        <v>33</v>
      </c>
      <c r="G112" s="56" t="s">
        <v>516</v>
      </c>
      <c r="H112" s="56" t="s">
        <v>251</v>
      </c>
      <c r="I112" s="73"/>
      <c r="J112" s="73" t="s">
        <v>36</v>
      </c>
      <c r="K112" s="55" t="s">
        <v>44</v>
      </c>
      <c r="L112" s="54" t="s">
        <v>517</v>
      </c>
      <c r="M112" s="57" t="s">
        <v>526</v>
      </c>
      <c r="N112" s="65" t="s">
        <v>527</v>
      </c>
      <c r="O112" s="55" t="s">
        <v>50</v>
      </c>
      <c r="P112" s="58">
        <v>231554</v>
      </c>
      <c r="Q112" s="55" t="s">
        <v>41</v>
      </c>
      <c r="R112" s="59"/>
      <c r="S112" s="59" t="s">
        <v>42</v>
      </c>
      <c r="T112" s="59"/>
      <c r="U112" s="59"/>
      <c r="V112" s="60" t="s">
        <v>520</v>
      </c>
      <c r="W112" s="61">
        <f>IF(P112&lt;&gt;"",((P112/VLOOKUP(Q112,Codes!$A$122:$B$126,2,FALSE))/1000), "")</f>
        <v>231.554</v>
      </c>
      <c r="X112" s="62">
        <v>2023</v>
      </c>
      <c r="Y112" s="82"/>
      <c r="Z112" s="65" t="s">
        <v>528</v>
      </c>
      <c r="AA112" s="63"/>
      <c r="AB112" s="54"/>
    </row>
    <row r="113" spans="1:28" ht="22.9" customHeight="1" x14ac:dyDescent="0.35">
      <c r="A113" s="114">
        <v>110</v>
      </c>
      <c r="B113" s="115" t="s">
        <v>529</v>
      </c>
      <c r="C113" s="55" t="s">
        <v>44</v>
      </c>
      <c r="D113" s="143" t="s">
        <v>45</v>
      </c>
      <c r="E113" s="56" t="s">
        <v>476</v>
      </c>
      <c r="F113" s="56" t="s">
        <v>33</v>
      </c>
      <c r="G113" s="56" t="s">
        <v>72</v>
      </c>
      <c r="H113" s="56" t="s">
        <v>367</v>
      </c>
      <c r="I113" s="73"/>
      <c r="J113" s="73" t="s">
        <v>36</v>
      </c>
      <c r="K113" s="55" t="s">
        <v>44</v>
      </c>
      <c r="L113" s="57"/>
      <c r="M113" s="68" t="s">
        <v>530</v>
      </c>
      <c r="N113" s="65" t="s">
        <v>531</v>
      </c>
      <c r="O113" s="55" t="s">
        <v>50</v>
      </c>
      <c r="P113" s="58">
        <v>45000</v>
      </c>
      <c r="Q113" s="55" t="s">
        <v>41</v>
      </c>
      <c r="R113" s="59"/>
      <c r="S113" s="59" t="s">
        <v>42</v>
      </c>
      <c r="T113" s="59"/>
      <c r="U113" s="59"/>
      <c r="V113" s="60"/>
      <c r="W113" s="61">
        <f>IF(P113&lt;&gt;"",((P113/VLOOKUP(Q113,Codes!$A$122:$B$126,2,FALSE))/1000), "")</f>
        <v>45</v>
      </c>
      <c r="X113" s="62" t="s">
        <v>77</v>
      </c>
      <c r="Y113" s="82">
        <v>0.2</v>
      </c>
      <c r="Z113" s="65" t="s">
        <v>532</v>
      </c>
      <c r="AA113" s="63" t="s">
        <v>375</v>
      </c>
      <c r="AB113" s="54"/>
    </row>
    <row r="114" spans="1:28" ht="22.9" customHeight="1" x14ac:dyDescent="0.35">
      <c r="A114" s="114">
        <v>111</v>
      </c>
      <c r="B114" s="115" t="s">
        <v>533</v>
      </c>
      <c r="C114" s="55" t="s">
        <v>44</v>
      </c>
      <c r="D114" s="143" t="s">
        <v>45</v>
      </c>
      <c r="E114" s="56" t="s">
        <v>476</v>
      </c>
      <c r="F114" s="56" t="s">
        <v>33</v>
      </c>
      <c r="G114" s="56" t="s">
        <v>72</v>
      </c>
      <c r="H114" s="56" t="s">
        <v>367</v>
      </c>
      <c r="I114" s="73"/>
      <c r="J114" s="73" t="s">
        <v>36</v>
      </c>
      <c r="K114" s="55" t="s">
        <v>44</v>
      </c>
      <c r="L114" s="57"/>
      <c r="M114" s="68" t="s">
        <v>534</v>
      </c>
      <c r="N114" s="65" t="s">
        <v>535</v>
      </c>
      <c r="O114" s="55" t="s">
        <v>50</v>
      </c>
      <c r="P114" s="58">
        <v>30000</v>
      </c>
      <c r="Q114" s="55" t="s">
        <v>41</v>
      </c>
      <c r="R114" s="59"/>
      <c r="S114" s="59" t="s">
        <v>42</v>
      </c>
      <c r="T114" s="59"/>
      <c r="U114" s="59"/>
      <c r="V114" s="60"/>
      <c r="W114" s="61">
        <f>IF(P114&lt;&gt;"",((P114/VLOOKUP(Q114,Codes!$A$122:$B$126,2,FALSE))/1000), "")</f>
        <v>30</v>
      </c>
      <c r="X114" s="62" t="s">
        <v>77</v>
      </c>
      <c r="Y114" s="82">
        <v>0.2</v>
      </c>
      <c r="Z114" s="65" t="s">
        <v>536</v>
      </c>
      <c r="AA114" s="63" t="s">
        <v>375</v>
      </c>
      <c r="AB114" s="54"/>
    </row>
    <row r="115" spans="1:28" ht="22.9" customHeight="1" x14ac:dyDescent="0.35">
      <c r="A115" s="114">
        <v>112</v>
      </c>
      <c r="B115" s="115" t="s">
        <v>537</v>
      </c>
      <c r="C115" s="110" t="s">
        <v>31</v>
      </c>
      <c r="D115" s="145" t="s">
        <v>44</v>
      </c>
      <c r="E115" s="56" t="s">
        <v>476</v>
      </c>
      <c r="F115" s="56" t="s">
        <v>46</v>
      </c>
      <c r="G115" s="56" t="s">
        <v>34</v>
      </c>
      <c r="H115" s="56" t="s">
        <v>538</v>
      </c>
      <c r="I115" s="73"/>
      <c r="J115" s="73" t="s">
        <v>36</v>
      </c>
      <c r="K115" s="55" t="s">
        <v>44</v>
      </c>
      <c r="L115" s="57"/>
      <c r="M115" s="68" t="s">
        <v>539</v>
      </c>
      <c r="N115" s="65"/>
      <c r="O115" s="55" t="s">
        <v>40</v>
      </c>
      <c r="P115" s="70">
        <v>1000000</v>
      </c>
      <c r="Q115" s="55" t="s">
        <v>41</v>
      </c>
      <c r="R115" s="59"/>
      <c r="S115" s="59"/>
      <c r="T115" s="59" t="s">
        <v>42</v>
      </c>
      <c r="U115" s="59"/>
      <c r="V115" s="60"/>
      <c r="W115" s="61">
        <f>IF(P115&lt;&gt;"",((P115/VLOOKUP(Q115,Codes!$A$122:$B$126,2,FALSE))/1000), 0)</f>
        <v>1000</v>
      </c>
      <c r="X115" s="62">
        <v>2024</v>
      </c>
      <c r="Y115" s="82"/>
      <c r="Z115" s="65"/>
      <c r="AA115" s="63"/>
      <c r="AB115" s="54"/>
    </row>
    <row r="116" spans="1:28" ht="22.9" customHeight="1" x14ac:dyDescent="0.35">
      <c r="A116" s="114">
        <v>113</v>
      </c>
      <c r="B116" s="115" t="s">
        <v>540</v>
      </c>
      <c r="C116" s="55" t="s">
        <v>44</v>
      </c>
      <c r="D116" s="143" t="s">
        <v>45</v>
      </c>
      <c r="E116" s="56" t="s">
        <v>476</v>
      </c>
      <c r="F116" s="56" t="s">
        <v>79</v>
      </c>
      <c r="G116" s="56" t="s">
        <v>541</v>
      </c>
      <c r="H116" s="80" t="s">
        <v>483</v>
      </c>
      <c r="I116" s="73"/>
      <c r="J116" s="73" t="s">
        <v>36</v>
      </c>
      <c r="K116" s="55" t="s">
        <v>44</v>
      </c>
      <c r="L116" s="54"/>
      <c r="M116" s="57" t="s">
        <v>542</v>
      </c>
      <c r="N116" s="65" t="s">
        <v>543</v>
      </c>
      <c r="O116" s="55" t="s">
        <v>40</v>
      </c>
      <c r="P116" s="58">
        <v>40000</v>
      </c>
      <c r="Q116" s="55" t="s">
        <v>168</v>
      </c>
      <c r="R116" s="59"/>
      <c r="S116" s="59" t="s">
        <v>544</v>
      </c>
      <c r="T116" s="59" t="s">
        <v>544</v>
      </c>
      <c r="U116" s="59"/>
      <c r="V116" s="60" t="s">
        <v>545</v>
      </c>
      <c r="W116" s="61">
        <f>IF(P116&lt;&gt;"",((P116/VLOOKUP(Q116,Codes!$A$122:$B$126,2,FALSE))/1000), 0)</f>
        <v>62.5</v>
      </c>
      <c r="X116" s="62"/>
      <c r="Y116" s="82"/>
      <c r="Z116" s="65"/>
      <c r="AA116" s="63" t="s">
        <v>483</v>
      </c>
      <c r="AB116" s="69"/>
    </row>
    <row r="117" spans="1:28" ht="22.9" customHeight="1" x14ac:dyDescent="0.35">
      <c r="A117" s="126">
        <v>114</v>
      </c>
      <c r="B117" s="115" t="s">
        <v>546</v>
      </c>
      <c r="C117" s="55" t="s">
        <v>44</v>
      </c>
      <c r="D117" s="143" t="s">
        <v>45</v>
      </c>
      <c r="E117" s="56" t="s">
        <v>476</v>
      </c>
      <c r="F117" s="56" t="s">
        <v>33</v>
      </c>
      <c r="G117" s="56" t="s">
        <v>516</v>
      </c>
      <c r="H117" s="80" t="s">
        <v>483</v>
      </c>
      <c r="I117" s="73"/>
      <c r="J117" s="73" t="s">
        <v>36</v>
      </c>
      <c r="K117" s="55" t="s">
        <v>44</v>
      </c>
      <c r="L117" s="54" t="s">
        <v>488</v>
      </c>
      <c r="M117" s="57" t="s">
        <v>547</v>
      </c>
      <c r="N117" s="65" t="s">
        <v>548</v>
      </c>
      <c r="O117" s="55" t="s">
        <v>101</v>
      </c>
      <c r="P117" s="58">
        <v>1240000</v>
      </c>
      <c r="Q117" s="55" t="s">
        <v>41</v>
      </c>
      <c r="R117" s="59"/>
      <c r="S117" s="59"/>
      <c r="T117" s="59" t="s">
        <v>42</v>
      </c>
      <c r="U117" s="59"/>
      <c r="V117" s="60" t="s">
        <v>210</v>
      </c>
      <c r="W117" s="61">
        <f>IF(P117&lt;&gt;"",((P117/VLOOKUP(Q117,Codes!$A$122:$B$126,2,FALSE))/1000), 0)</f>
        <v>1240</v>
      </c>
      <c r="X117" s="62">
        <v>2024</v>
      </c>
      <c r="Y117" s="82"/>
      <c r="Z117" s="65"/>
      <c r="AA117" s="63" t="s">
        <v>54</v>
      </c>
      <c r="AB117" s="69" t="s">
        <v>371</v>
      </c>
    </row>
    <row r="118" spans="1:28" ht="22.9" customHeight="1" x14ac:dyDescent="0.35">
      <c r="A118" s="114">
        <v>115</v>
      </c>
      <c r="B118" s="115" t="s">
        <v>549</v>
      </c>
      <c r="C118" s="111" t="s">
        <v>31</v>
      </c>
      <c r="D118" s="144" t="s">
        <v>44</v>
      </c>
      <c r="E118" s="56" t="s">
        <v>476</v>
      </c>
      <c r="F118" s="56" t="s">
        <v>79</v>
      </c>
      <c r="G118" s="56" t="s">
        <v>34</v>
      </c>
      <c r="H118" s="80" t="s">
        <v>477</v>
      </c>
      <c r="I118" s="73"/>
      <c r="J118" s="73" t="s">
        <v>252</v>
      </c>
      <c r="K118" s="55" t="s">
        <v>44</v>
      </c>
      <c r="L118" s="65"/>
      <c r="M118" s="66" t="s">
        <v>550</v>
      </c>
      <c r="N118" s="65" t="s">
        <v>551</v>
      </c>
      <c r="O118" s="55" t="s">
        <v>40</v>
      </c>
      <c r="P118" s="58">
        <v>1300000</v>
      </c>
      <c r="Q118" s="55" t="s">
        <v>41</v>
      </c>
      <c r="R118" s="59"/>
      <c r="S118" s="59"/>
      <c r="T118" s="59" t="s">
        <v>42</v>
      </c>
      <c r="U118" s="59"/>
      <c r="V118" s="60"/>
      <c r="W118" s="61">
        <f>IF(P118&lt;&gt;"",((P118/VLOOKUP(Q118,Codes!$A$122:$B$126,2,FALSE))/1000), 0)</f>
        <v>1300</v>
      </c>
      <c r="X118" s="62"/>
      <c r="Y118" s="82"/>
      <c r="Z118" s="65"/>
      <c r="AA118" s="74" t="s">
        <v>421</v>
      </c>
      <c r="AB118" s="54"/>
    </row>
    <row r="119" spans="1:28" ht="22.9" customHeight="1" x14ac:dyDescent="0.35">
      <c r="A119" s="114">
        <v>116</v>
      </c>
      <c r="B119" s="115" t="s">
        <v>552</v>
      </c>
      <c r="C119" s="111" t="s">
        <v>31</v>
      </c>
      <c r="D119" s="144" t="s">
        <v>44</v>
      </c>
      <c r="E119" s="56" t="s">
        <v>476</v>
      </c>
      <c r="F119" s="56" t="s">
        <v>162</v>
      </c>
      <c r="G119" s="56" t="s">
        <v>34</v>
      </c>
      <c r="H119" s="80" t="s">
        <v>477</v>
      </c>
      <c r="I119" s="73"/>
      <c r="J119" s="73" t="s">
        <v>36</v>
      </c>
      <c r="K119" s="55" t="s">
        <v>44</v>
      </c>
      <c r="L119" s="65"/>
      <c r="M119" s="66" t="s">
        <v>553</v>
      </c>
      <c r="N119" s="65" t="s">
        <v>554</v>
      </c>
      <c r="O119" s="55" t="s">
        <v>40</v>
      </c>
      <c r="P119" s="58">
        <v>400000</v>
      </c>
      <c r="Q119" s="55" t="s">
        <v>41</v>
      </c>
      <c r="R119" s="59"/>
      <c r="S119" s="59" t="s">
        <v>42</v>
      </c>
      <c r="T119" s="59"/>
      <c r="U119" s="59"/>
      <c r="V119" s="60"/>
      <c r="W119" s="61">
        <f>IF(P119&lt;&gt;"",((P119/VLOOKUP(Q119,Codes!$A$122:$B$126,2,FALSE))/1000), 0)</f>
        <v>400</v>
      </c>
      <c r="X119" s="62"/>
      <c r="Y119" s="82"/>
      <c r="Z119" s="65"/>
      <c r="AA119" s="63" t="s">
        <v>555</v>
      </c>
      <c r="AB119" s="54"/>
    </row>
    <row r="120" spans="1:28" ht="22.9" customHeight="1" x14ac:dyDescent="0.35">
      <c r="A120" s="114">
        <v>117</v>
      </c>
      <c r="B120" s="115" t="s">
        <v>556</v>
      </c>
      <c r="C120" s="55" t="s">
        <v>44</v>
      </c>
      <c r="D120" s="143" t="s">
        <v>45</v>
      </c>
      <c r="E120" s="56" t="s">
        <v>557</v>
      </c>
      <c r="F120" s="56" t="s">
        <v>33</v>
      </c>
      <c r="G120" s="56" t="s">
        <v>163</v>
      </c>
      <c r="H120" s="56" t="s">
        <v>354</v>
      </c>
      <c r="I120" s="73" t="s">
        <v>558</v>
      </c>
      <c r="J120" s="73" t="s">
        <v>36</v>
      </c>
      <c r="K120" s="55" t="s">
        <v>44</v>
      </c>
      <c r="L120" s="54" t="s">
        <v>559</v>
      </c>
      <c r="M120" s="68" t="s">
        <v>560</v>
      </c>
      <c r="N120" s="65" t="s">
        <v>561</v>
      </c>
      <c r="O120" s="55" t="s">
        <v>40</v>
      </c>
      <c r="P120" s="58">
        <v>4000000</v>
      </c>
      <c r="Q120" s="55" t="s">
        <v>41</v>
      </c>
      <c r="R120" s="59"/>
      <c r="S120" s="59"/>
      <c r="T120" s="59" t="s">
        <v>42</v>
      </c>
      <c r="U120" s="59"/>
      <c r="V120" s="60"/>
      <c r="W120" s="61">
        <f>IF(P120&lt;&gt;"",((P120/VLOOKUP(Q120,Codes!$A$122:$B$126,2,FALSE))/1000), 0)</f>
        <v>4000</v>
      </c>
      <c r="X120" s="62"/>
      <c r="Y120" s="82"/>
      <c r="Z120" s="65"/>
      <c r="AA120" s="63"/>
      <c r="AB120" s="54"/>
    </row>
    <row r="121" spans="1:28" ht="22.9" customHeight="1" x14ac:dyDescent="0.35">
      <c r="A121" s="114">
        <v>118</v>
      </c>
      <c r="B121" s="115" t="s">
        <v>562</v>
      </c>
      <c r="C121" s="111" t="s">
        <v>31</v>
      </c>
      <c r="D121" s="142" t="s">
        <v>31</v>
      </c>
      <c r="E121" s="56" t="s">
        <v>557</v>
      </c>
      <c r="F121" s="56" t="s">
        <v>33</v>
      </c>
      <c r="G121" s="56" t="s">
        <v>240</v>
      </c>
      <c r="H121" s="56" t="s">
        <v>354</v>
      </c>
      <c r="I121" s="73" t="s">
        <v>563</v>
      </c>
      <c r="J121" s="73" t="s">
        <v>220</v>
      </c>
      <c r="K121" s="55" t="s">
        <v>31</v>
      </c>
      <c r="L121" s="57" t="s">
        <v>564</v>
      </c>
      <c r="M121" s="75" t="s">
        <v>38</v>
      </c>
      <c r="N121" s="65"/>
      <c r="O121" s="55" t="s">
        <v>40</v>
      </c>
      <c r="P121" s="70">
        <v>14500000</v>
      </c>
      <c r="Q121" s="55" t="s">
        <v>41</v>
      </c>
      <c r="R121" s="59"/>
      <c r="S121" s="59"/>
      <c r="T121" s="59" t="s">
        <v>42</v>
      </c>
      <c r="U121" s="59"/>
      <c r="V121" s="60"/>
      <c r="W121" s="61">
        <f>IF(P121&lt;&gt;"",((P121/VLOOKUP(Q121,Codes!$A$122:$B$126,2,FALSE))/1000), 0)</f>
        <v>14500</v>
      </c>
      <c r="X121" s="85">
        <v>2023</v>
      </c>
      <c r="Y121" s="82"/>
      <c r="Z121" s="65"/>
      <c r="AA121" s="63"/>
      <c r="AB121" s="54"/>
    </row>
    <row r="122" spans="1:28" ht="22.9" customHeight="1" x14ac:dyDescent="0.35">
      <c r="A122" s="114">
        <v>119</v>
      </c>
      <c r="B122" s="115" t="s">
        <v>565</v>
      </c>
      <c r="C122" s="55" t="s">
        <v>44</v>
      </c>
      <c r="D122" s="143" t="s">
        <v>45</v>
      </c>
      <c r="E122" s="56" t="s">
        <v>557</v>
      </c>
      <c r="F122" s="56" t="s">
        <v>33</v>
      </c>
      <c r="G122" s="56" t="s">
        <v>163</v>
      </c>
      <c r="H122" s="56" t="s">
        <v>354</v>
      </c>
      <c r="I122" s="73" t="s">
        <v>563</v>
      </c>
      <c r="J122" s="73" t="s">
        <v>220</v>
      </c>
      <c r="K122" s="55" t="s">
        <v>44</v>
      </c>
      <c r="L122" s="54" t="s">
        <v>566</v>
      </c>
      <c r="M122" s="112" t="s">
        <v>567</v>
      </c>
      <c r="N122" s="65" t="s">
        <v>568</v>
      </c>
      <c r="O122" s="55" t="s">
        <v>40</v>
      </c>
      <c r="P122" s="58">
        <v>5500000</v>
      </c>
      <c r="Q122" s="55" t="s">
        <v>41</v>
      </c>
      <c r="R122" s="59"/>
      <c r="S122" s="59"/>
      <c r="T122" s="59" t="s">
        <v>42</v>
      </c>
      <c r="U122" s="59"/>
      <c r="V122" s="60"/>
      <c r="W122" s="61">
        <f>IF(P122&lt;&gt;"",((P122/VLOOKUP(Q122,Codes!$A$122:$B$126,2,FALSE))/1000), 0)</f>
        <v>5500</v>
      </c>
      <c r="X122" s="62"/>
      <c r="Y122" s="82"/>
      <c r="Z122" s="65"/>
      <c r="AA122" s="63"/>
      <c r="AB122" s="54"/>
    </row>
    <row r="123" spans="1:28" ht="22.9" customHeight="1" x14ac:dyDescent="0.35">
      <c r="A123" s="114">
        <v>120</v>
      </c>
      <c r="B123" s="115" t="s">
        <v>569</v>
      </c>
      <c r="C123" s="111" t="s">
        <v>31</v>
      </c>
      <c r="D123" s="142" t="s">
        <v>31</v>
      </c>
      <c r="E123" s="56" t="s">
        <v>557</v>
      </c>
      <c r="F123" s="56" t="s">
        <v>33</v>
      </c>
      <c r="G123" s="56" t="s">
        <v>34</v>
      </c>
      <c r="H123" s="56" t="s">
        <v>354</v>
      </c>
      <c r="I123" s="73" t="s">
        <v>563</v>
      </c>
      <c r="J123" s="73" t="s">
        <v>220</v>
      </c>
      <c r="K123" s="55" t="s">
        <v>44</v>
      </c>
      <c r="L123" s="54" t="s">
        <v>566</v>
      </c>
      <c r="M123" s="68" t="s">
        <v>570</v>
      </c>
      <c r="N123" s="65" t="s">
        <v>571</v>
      </c>
      <c r="O123" s="55" t="s">
        <v>40</v>
      </c>
      <c r="P123" s="58">
        <v>8000000</v>
      </c>
      <c r="Q123" s="55" t="s">
        <v>41</v>
      </c>
      <c r="R123" s="59"/>
      <c r="S123" s="59"/>
      <c r="T123" s="59" t="s">
        <v>42</v>
      </c>
      <c r="U123" s="59"/>
      <c r="V123" s="60"/>
      <c r="W123" s="61">
        <f>IF(P123&lt;&gt;"",((P123/VLOOKUP(Q123,Codes!$A$122:$B$126,2,FALSE))/1000), 0)</f>
        <v>8000</v>
      </c>
      <c r="X123" s="62"/>
      <c r="Y123" s="82"/>
      <c r="Z123" s="65"/>
      <c r="AA123" s="63"/>
      <c r="AB123" s="54"/>
    </row>
    <row r="124" spans="1:28" ht="22.9" customHeight="1" x14ac:dyDescent="0.35">
      <c r="A124" s="114">
        <v>121</v>
      </c>
      <c r="B124" s="115" t="s">
        <v>572</v>
      </c>
      <c r="C124" s="111" t="s">
        <v>31</v>
      </c>
      <c r="D124" s="142" t="s">
        <v>31</v>
      </c>
      <c r="E124" s="56" t="s">
        <v>557</v>
      </c>
      <c r="F124" s="56" t="s">
        <v>33</v>
      </c>
      <c r="G124" s="56" t="s">
        <v>34</v>
      </c>
      <c r="H124" s="56" t="s">
        <v>354</v>
      </c>
      <c r="I124" s="73" t="s">
        <v>563</v>
      </c>
      <c r="J124" s="73" t="s">
        <v>220</v>
      </c>
      <c r="K124" s="55" t="s">
        <v>44</v>
      </c>
      <c r="L124" s="54" t="s">
        <v>566</v>
      </c>
      <c r="M124" s="106" t="s">
        <v>573</v>
      </c>
      <c r="N124" s="65" t="s">
        <v>574</v>
      </c>
      <c r="O124" s="55" t="s">
        <v>40</v>
      </c>
      <c r="P124" s="58">
        <v>1500000</v>
      </c>
      <c r="Q124" s="55" t="s">
        <v>41</v>
      </c>
      <c r="R124" s="59"/>
      <c r="S124" s="59"/>
      <c r="T124" s="59" t="s">
        <v>42</v>
      </c>
      <c r="U124" s="59"/>
      <c r="V124" s="60"/>
      <c r="W124" s="61">
        <f>IF(P124&lt;&gt;"",((P124/VLOOKUP(Q124,Codes!$A$122:$B$126,2,FALSE))/1000), 0)</f>
        <v>1500</v>
      </c>
      <c r="X124" s="62"/>
      <c r="Y124" s="82"/>
      <c r="Z124" s="65"/>
      <c r="AA124" s="63"/>
      <c r="AB124" s="54"/>
    </row>
    <row r="125" spans="1:28" ht="22.9" customHeight="1" x14ac:dyDescent="0.35">
      <c r="A125" s="114">
        <v>122</v>
      </c>
      <c r="B125" s="115" t="s">
        <v>575</v>
      </c>
      <c r="C125" s="111" t="s">
        <v>31</v>
      </c>
      <c r="D125" s="142" t="s">
        <v>31</v>
      </c>
      <c r="E125" s="56" t="s">
        <v>557</v>
      </c>
      <c r="F125" s="56" t="s">
        <v>33</v>
      </c>
      <c r="G125" s="56" t="s">
        <v>34</v>
      </c>
      <c r="H125" s="56" t="s">
        <v>354</v>
      </c>
      <c r="I125" s="73" t="s">
        <v>563</v>
      </c>
      <c r="J125" s="73" t="s">
        <v>36</v>
      </c>
      <c r="K125" s="55" t="s">
        <v>44</v>
      </c>
      <c r="L125" s="54" t="s">
        <v>566</v>
      </c>
      <c r="M125" s="106" t="s">
        <v>576</v>
      </c>
      <c r="N125" s="65" t="s">
        <v>577</v>
      </c>
      <c r="O125" s="55" t="s">
        <v>40</v>
      </c>
      <c r="P125" s="58">
        <v>750000</v>
      </c>
      <c r="Q125" s="55" t="s">
        <v>41</v>
      </c>
      <c r="R125" s="59"/>
      <c r="S125" s="59"/>
      <c r="T125" s="59" t="s">
        <v>42</v>
      </c>
      <c r="U125" s="59"/>
      <c r="V125" s="60"/>
      <c r="W125" s="61">
        <f>IF(P125&lt;&gt;"",((P125/VLOOKUP(Q125,Codes!$A$122:$B$126,2,FALSE))/1000), 0)</f>
        <v>750</v>
      </c>
      <c r="X125" s="62"/>
      <c r="Y125" s="82"/>
      <c r="Z125" s="65"/>
      <c r="AA125" s="63"/>
      <c r="AB125" s="54"/>
    </row>
    <row r="126" spans="1:28" ht="22.9" customHeight="1" x14ac:dyDescent="0.35">
      <c r="A126" s="114">
        <v>123</v>
      </c>
      <c r="B126" s="115" t="s">
        <v>578</v>
      </c>
      <c r="C126" s="111" t="s">
        <v>31</v>
      </c>
      <c r="D126" s="142" t="s">
        <v>31</v>
      </c>
      <c r="E126" s="56" t="s">
        <v>557</v>
      </c>
      <c r="F126" s="56" t="s">
        <v>33</v>
      </c>
      <c r="G126" s="56" t="s">
        <v>301</v>
      </c>
      <c r="H126" s="56" t="s">
        <v>354</v>
      </c>
      <c r="I126" s="73" t="s">
        <v>563</v>
      </c>
      <c r="J126" s="73" t="s">
        <v>220</v>
      </c>
      <c r="K126" s="55" t="s">
        <v>44</v>
      </c>
      <c r="L126" s="54" t="s">
        <v>566</v>
      </c>
      <c r="M126" s="106" t="s">
        <v>579</v>
      </c>
      <c r="N126" s="65" t="s">
        <v>580</v>
      </c>
      <c r="O126" s="55" t="s">
        <v>40</v>
      </c>
      <c r="P126" s="58">
        <v>4100000</v>
      </c>
      <c r="Q126" s="55" t="s">
        <v>41</v>
      </c>
      <c r="R126" s="59"/>
      <c r="S126" s="59"/>
      <c r="T126" s="59" t="s">
        <v>42</v>
      </c>
      <c r="U126" s="59"/>
      <c r="V126" s="60"/>
      <c r="W126" s="61">
        <f>IF(P126&lt;&gt;"",((P126/VLOOKUP(Q126,Codes!$A$122:$B$126,2,FALSE))/1000), 0)</f>
        <v>4100</v>
      </c>
      <c r="X126" s="62"/>
      <c r="Y126" s="82"/>
      <c r="Z126" s="65"/>
      <c r="AA126" s="63"/>
      <c r="AB126" s="54"/>
    </row>
    <row r="127" spans="1:28" ht="22.9" customHeight="1" x14ac:dyDescent="0.35">
      <c r="A127" s="114">
        <v>124</v>
      </c>
      <c r="B127" s="115" t="s">
        <v>581</v>
      </c>
      <c r="C127" s="111" t="s">
        <v>31</v>
      </c>
      <c r="D127" s="142" t="s">
        <v>31</v>
      </c>
      <c r="E127" s="56" t="s">
        <v>557</v>
      </c>
      <c r="F127" s="56" t="s">
        <v>46</v>
      </c>
      <c r="G127" s="56" t="s">
        <v>58</v>
      </c>
      <c r="H127" s="56" t="s">
        <v>354</v>
      </c>
      <c r="I127" s="73" t="s">
        <v>563</v>
      </c>
      <c r="J127" s="73" t="s">
        <v>36</v>
      </c>
      <c r="K127" s="55" t="s">
        <v>44</v>
      </c>
      <c r="L127" s="54" t="s">
        <v>566</v>
      </c>
      <c r="M127" s="106" t="s">
        <v>582</v>
      </c>
      <c r="N127" s="65" t="s">
        <v>583</v>
      </c>
      <c r="O127" s="55" t="s">
        <v>40</v>
      </c>
      <c r="P127" s="58">
        <v>1000000</v>
      </c>
      <c r="Q127" s="55" t="s">
        <v>41</v>
      </c>
      <c r="R127" s="59"/>
      <c r="S127" s="59"/>
      <c r="T127" s="59" t="s">
        <v>42</v>
      </c>
      <c r="U127" s="59"/>
      <c r="V127" s="60"/>
      <c r="W127" s="61">
        <f>IF(P127&lt;&gt;"",((P127/VLOOKUP(Q127,Codes!$A$122:$B$126,2,FALSE))/1000), 0)</f>
        <v>1000</v>
      </c>
      <c r="X127" s="62"/>
      <c r="Y127" s="82"/>
      <c r="Z127" s="65"/>
      <c r="AA127" s="63"/>
      <c r="AB127" s="54"/>
    </row>
    <row r="128" spans="1:28" ht="22.9" customHeight="1" x14ac:dyDescent="0.35">
      <c r="A128" s="114">
        <v>125</v>
      </c>
      <c r="B128" s="115" t="s">
        <v>584</v>
      </c>
      <c r="C128" s="111" t="s">
        <v>31</v>
      </c>
      <c r="D128" s="144" t="s">
        <v>44</v>
      </c>
      <c r="E128" s="56" t="s">
        <v>557</v>
      </c>
      <c r="F128" s="56" t="s">
        <v>33</v>
      </c>
      <c r="G128" s="56" t="s">
        <v>58</v>
      </c>
      <c r="H128" s="56" t="s">
        <v>354</v>
      </c>
      <c r="I128" s="73" t="s">
        <v>563</v>
      </c>
      <c r="J128" s="73" t="s">
        <v>220</v>
      </c>
      <c r="K128" s="55" t="s">
        <v>44</v>
      </c>
      <c r="L128" s="54" t="s">
        <v>566</v>
      </c>
      <c r="M128" s="68" t="s">
        <v>585</v>
      </c>
      <c r="N128" s="65" t="s">
        <v>586</v>
      </c>
      <c r="O128" s="55" t="s">
        <v>40</v>
      </c>
      <c r="P128" s="58">
        <v>2500000</v>
      </c>
      <c r="Q128" s="55" t="s">
        <v>41</v>
      </c>
      <c r="R128" s="59"/>
      <c r="S128" s="59"/>
      <c r="T128" s="59" t="s">
        <v>42</v>
      </c>
      <c r="U128" s="59"/>
      <c r="V128" s="60"/>
      <c r="W128" s="61">
        <f>IF(P128&lt;&gt;"",((P128/VLOOKUP(Q128,Codes!$A$122:$B$126,2,FALSE))/1000), 0)</f>
        <v>2500</v>
      </c>
      <c r="X128" s="62"/>
      <c r="Y128" s="82"/>
      <c r="Z128" s="65"/>
      <c r="AA128" s="63"/>
      <c r="AB128" s="54"/>
    </row>
    <row r="129" spans="1:28" ht="22.9" customHeight="1" x14ac:dyDescent="0.35">
      <c r="A129" s="114">
        <v>126</v>
      </c>
      <c r="B129" s="115" t="s">
        <v>587</v>
      </c>
      <c r="C129" s="111" t="s">
        <v>31</v>
      </c>
      <c r="D129" s="142" t="s">
        <v>31</v>
      </c>
      <c r="E129" s="56" t="s">
        <v>557</v>
      </c>
      <c r="F129" s="56" t="s">
        <v>33</v>
      </c>
      <c r="G129" s="56" t="s">
        <v>34</v>
      </c>
      <c r="H129" s="56" t="s">
        <v>354</v>
      </c>
      <c r="I129" s="73" t="s">
        <v>563</v>
      </c>
      <c r="J129" s="73" t="s">
        <v>220</v>
      </c>
      <c r="K129" s="55" t="s">
        <v>44</v>
      </c>
      <c r="L129" s="54" t="s">
        <v>566</v>
      </c>
      <c r="M129" s="106" t="s">
        <v>588</v>
      </c>
      <c r="N129" s="65" t="s">
        <v>589</v>
      </c>
      <c r="O129" s="55" t="s">
        <v>40</v>
      </c>
      <c r="P129" s="58">
        <v>6500000</v>
      </c>
      <c r="Q129" s="55" t="s">
        <v>41</v>
      </c>
      <c r="R129" s="59"/>
      <c r="S129" s="59"/>
      <c r="T129" s="59" t="s">
        <v>42</v>
      </c>
      <c r="U129" s="59"/>
      <c r="V129" s="60"/>
      <c r="W129" s="61">
        <f>IF(P129&lt;&gt;"",((P129/VLOOKUP(Q129,Codes!$A$122:$B$126,2,FALSE))/1000), 0)</f>
        <v>6500</v>
      </c>
      <c r="X129" s="62"/>
      <c r="Y129" s="82"/>
      <c r="Z129" s="65"/>
      <c r="AA129" s="63"/>
      <c r="AB129" s="54"/>
    </row>
    <row r="130" spans="1:28" ht="22.9" customHeight="1" x14ac:dyDescent="0.35">
      <c r="A130" s="114">
        <v>127</v>
      </c>
      <c r="B130" s="115" t="s">
        <v>590</v>
      </c>
      <c r="C130" s="55" t="s">
        <v>44</v>
      </c>
      <c r="D130" s="143" t="s">
        <v>45</v>
      </c>
      <c r="E130" s="56" t="s">
        <v>557</v>
      </c>
      <c r="F130" s="56" t="s">
        <v>33</v>
      </c>
      <c r="G130" s="56" t="s">
        <v>240</v>
      </c>
      <c r="H130" s="56" t="s">
        <v>354</v>
      </c>
      <c r="I130" s="73" t="s">
        <v>558</v>
      </c>
      <c r="J130" s="73" t="s">
        <v>36</v>
      </c>
      <c r="K130" s="55" t="s">
        <v>31</v>
      </c>
      <c r="L130" s="57" t="s">
        <v>559</v>
      </c>
      <c r="M130" s="68"/>
      <c r="N130" s="65"/>
      <c r="O130" s="55" t="s">
        <v>40</v>
      </c>
      <c r="P130" s="70"/>
      <c r="Q130" s="55" t="s">
        <v>41</v>
      </c>
      <c r="R130" s="59"/>
      <c r="S130" s="59"/>
      <c r="T130" s="59" t="s">
        <v>42</v>
      </c>
      <c r="U130" s="59"/>
      <c r="V130" s="60"/>
      <c r="W130" s="61">
        <f>IF(P130&lt;&gt;"",((P130/VLOOKUP(Q130,Codes!$A$122:$B$126,2,FALSE))/1000), 0)</f>
        <v>0</v>
      </c>
      <c r="X130" s="62">
        <v>2026</v>
      </c>
      <c r="Y130" s="82"/>
      <c r="Z130" s="65"/>
      <c r="AA130" s="63"/>
      <c r="AB130" s="54"/>
    </row>
    <row r="131" spans="1:28" ht="22.9" customHeight="1" x14ac:dyDescent="0.35">
      <c r="A131" s="114">
        <v>128</v>
      </c>
      <c r="B131" s="115" t="s">
        <v>591</v>
      </c>
      <c r="C131" s="55" t="s">
        <v>44</v>
      </c>
      <c r="D131" s="143" t="s">
        <v>45</v>
      </c>
      <c r="E131" s="56" t="s">
        <v>557</v>
      </c>
      <c r="F131" s="56" t="s">
        <v>33</v>
      </c>
      <c r="G131" s="56" t="s">
        <v>34</v>
      </c>
      <c r="H131" s="56" t="s">
        <v>354</v>
      </c>
      <c r="I131" s="73" t="s">
        <v>558</v>
      </c>
      <c r="J131" s="73" t="s">
        <v>36</v>
      </c>
      <c r="K131" s="55" t="s">
        <v>44</v>
      </c>
      <c r="L131" s="54" t="s">
        <v>559</v>
      </c>
      <c r="M131" s="68" t="s">
        <v>592</v>
      </c>
      <c r="N131" s="65" t="s">
        <v>593</v>
      </c>
      <c r="O131" s="55" t="s">
        <v>40</v>
      </c>
      <c r="P131" s="58">
        <v>6000000</v>
      </c>
      <c r="Q131" s="55" t="s">
        <v>41</v>
      </c>
      <c r="R131" s="59"/>
      <c r="S131" s="59"/>
      <c r="T131" s="59" t="s">
        <v>42</v>
      </c>
      <c r="U131" s="59"/>
      <c r="V131" s="60"/>
      <c r="W131" s="61">
        <f>IF(P131&lt;&gt;"",((P131/VLOOKUP(Q131,Codes!$A$122:$B$126,2,FALSE))/1000), 0)</f>
        <v>6000</v>
      </c>
      <c r="X131" s="62"/>
      <c r="Y131" s="82"/>
      <c r="Z131" s="65"/>
      <c r="AA131" s="63"/>
      <c r="AB131" s="54"/>
    </row>
    <row r="132" spans="1:28" ht="22.9" customHeight="1" x14ac:dyDescent="0.35">
      <c r="A132" s="114">
        <v>129</v>
      </c>
      <c r="B132" s="115" t="s">
        <v>594</v>
      </c>
      <c r="C132" s="55" t="s">
        <v>44</v>
      </c>
      <c r="D132" s="143" t="s">
        <v>45</v>
      </c>
      <c r="E132" s="56" t="s">
        <v>595</v>
      </c>
      <c r="F132" s="56" t="s">
        <v>33</v>
      </c>
      <c r="G132" s="56" t="s">
        <v>240</v>
      </c>
      <c r="H132" s="56" t="s">
        <v>164</v>
      </c>
      <c r="I132" s="73" t="s">
        <v>596</v>
      </c>
      <c r="J132" s="73" t="s">
        <v>220</v>
      </c>
      <c r="K132" s="55" t="s">
        <v>44</v>
      </c>
      <c r="L132" s="57"/>
      <c r="M132" s="68" t="s">
        <v>597</v>
      </c>
      <c r="N132" s="65" t="s">
        <v>598</v>
      </c>
      <c r="O132" s="55" t="s">
        <v>50</v>
      </c>
      <c r="P132" s="70"/>
      <c r="Q132" s="55" t="s">
        <v>41</v>
      </c>
      <c r="R132" s="59"/>
      <c r="S132" s="59"/>
      <c r="T132" s="59" t="s">
        <v>42</v>
      </c>
      <c r="U132" s="59"/>
      <c r="V132" s="60" t="s">
        <v>210</v>
      </c>
      <c r="W132" s="61" t="str">
        <f>IF(P132&lt;&gt;"",((P132/VLOOKUP(Q132,Codes!$A$122:$B$126,2,FALSE))/1000), "")</f>
        <v/>
      </c>
      <c r="X132" s="62"/>
      <c r="Y132" s="82"/>
      <c r="Z132" s="65"/>
      <c r="AA132" s="63" t="s">
        <v>177</v>
      </c>
      <c r="AB132" s="54"/>
    </row>
    <row r="133" spans="1:28" ht="22.9" customHeight="1" x14ac:dyDescent="0.35">
      <c r="A133" s="114">
        <v>130</v>
      </c>
      <c r="B133" s="115" t="s">
        <v>599</v>
      </c>
      <c r="C133" s="55" t="s">
        <v>44</v>
      </c>
      <c r="D133" s="143" t="s">
        <v>45</v>
      </c>
      <c r="E133" s="56" t="s">
        <v>595</v>
      </c>
      <c r="F133" s="56" t="s">
        <v>33</v>
      </c>
      <c r="G133" s="56" t="s">
        <v>34</v>
      </c>
      <c r="H133" s="56" t="s">
        <v>35</v>
      </c>
      <c r="I133" s="73"/>
      <c r="J133" s="73" t="s">
        <v>36</v>
      </c>
      <c r="K133" s="55" t="s">
        <v>44</v>
      </c>
      <c r="L133" s="57"/>
      <c r="M133" s="68" t="s">
        <v>600</v>
      </c>
      <c r="N133" s="65" t="s">
        <v>601</v>
      </c>
      <c r="O133" s="55" t="s">
        <v>40</v>
      </c>
      <c r="P133" s="58">
        <v>7000000</v>
      </c>
      <c r="Q133" s="55" t="s">
        <v>41</v>
      </c>
      <c r="R133" s="59"/>
      <c r="S133" s="59"/>
      <c r="T133" s="59" t="s">
        <v>42</v>
      </c>
      <c r="U133" s="59"/>
      <c r="V133" s="60"/>
      <c r="W133" s="61">
        <f>IF(P133&lt;&gt;"",((P133/VLOOKUP(Q133,Codes!$A$122:$B$126,2,FALSE))/1000), 0)</f>
        <v>7000</v>
      </c>
      <c r="X133" s="62"/>
      <c r="Y133" s="82"/>
      <c r="Z133" s="65"/>
      <c r="AA133" s="63"/>
      <c r="AB133" s="54"/>
    </row>
    <row r="134" spans="1:28" ht="22.9" customHeight="1" x14ac:dyDescent="0.35">
      <c r="A134" s="114">
        <v>131</v>
      </c>
      <c r="B134" s="115" t="s">
        <v>602</v>
      </c>
      <c r="C134" s="55" t="s">
        <v>44</v>
      </c>
      <c r="D134" s="143" t="s">
        <v>45</v>
      </c>
      <c r="E134" s="56" t="s">
        <v>595</v>
      </c>
      <c r="F134" s="56" t="s">
        <v>33</v>
      </c>
      <c r="G134" s="56" t="s">
        <v>34</v>
      </c>
      <c r="H134" s="56" t="s">
        <v>289</v>
      </c>
      <c r="I134" s="73"/>
      <c r="J134" s="73" t="s">
        <v>36</v>
      </c>
      <c r="K134" s="55" t="s">
        <v>44</v>
      </c>
      <c r="L134" s="57"/>
      <c r="M134" s="68" t="s">
        <v>603</v>
      </c>
      <c r="N134" s="65" t="s">
        <v>604</v>
      </c>
      <c r="O134" s="55" t="s">
        <v>40</v>
      </c>
      <c r="P134" s="70"/>
      <c r="Q134" s="55" t="s">
        <v>41</v>
      </c>
      <c r="R134" s="59"/>
      <c r="S134" s="59"/>
      <c r="T134" s="59" t="s">
        <v>42</v>
      </c>
      <c r="U134" s="59"/>
      <c r="V134" s="60" t="s">
        <v>210</v>
      </c>
      <c r="W134" s="61">
        <f>IF(P134&lt;&gt;"",((P134/VLOOKUP(Q134,Codes!$A$122:$B$126,2,FALSE))/1000), 0)</f>
        <v>0</v>
      </c>
      <c r="X134" s="62"/>
      <c r="Y134" s="82"/>
      <c r="Z134" s="65"/>
      <c r="AA134" s="63"/>
      <c r="AB134" s="54"/>
    </row>
    <row r="135" spans="1:28" ht="22.9" customHeight="1" x14ac:dyDescent="0.35">
      <c r="A135" s="114">
        <v>132</v>
      </c>
      <c r="B135" s="115" t="s">
        <v>605</v>
      </c>
      <c r="C135" s="55" t="s">
        <v>44</v>
      </c>
      <c r="D135" s="143" t="s">
        <v>45</v>
      </c>
      <c r="E135" s="56" t="s">
        <v>595</v>
      </c>
      <c r="F135" s="56" t="s">
        <v>79</v>
      </c>
      <c r="G135" s="56" t="s">
        <v>606</v>
      </c>
      <c r="H135" s="80" t="s">
        <v>289</v>
      </c>
      <c r="I135" s="73"/>
      <c r="J135" s="73" t="s">
        <v>36</v>
      </c>
      <c r="K135" s="55" t="s">
        <v>44</v>
      </c>
      <c r="L135" s="57"/>
      <c r="M135" s="72" t="s">
        <v>607</v>
      </c>
      <c r="N135" s="65" t="s">
        <v>608</v>
      </c>
      <c r="O135" s="55" t="s">
        <v>40</v>
      </c>
      <c r="P135" s="88">
        <v>5000000</v>
      </c>
      <c r="Q135" s="55" t="s">
        <v>41</v>
      </c>
      <c r="R135" s="59"/>
      <c r="S135" s="59"/>
      <c r="T135" s="59" t="s">
        <v>42</v>
      </c>
      <c r="U135" s="59"/>
      <c r="V135" s="60" t="s">
        <v>609</v>
      </c>
      <c r="W135" s="61">
        <f>IF(P135&lt;&gt;"",((P135/VLOOKUP(Q135,Codes!$A$122:$B$126,2,FALSE))/1000), 0)</f>
        <v>5000</v>
      </c>
      <c r="X135" s="62"/>
      <c r="Y135" s="82"/>
      <c r="Z135" s="65"/>
      <c r="AA135" s="63" t="s">
        <v>177</v>
      </c>
      <c r="AB135" s="54"/>
    </row>
    <row r="136" spans="1:28" ht="22.9" customHeight="1" x14ac:dyDescent="0.35">
      <c r="A136" s="114">
        <v>133</v>
      </c>
      <c r="B136" s="115" t="s">
        <v>610</v>
      </c>
      <c r="C136" s="55" t="s">
        <v>44</v>
      </c>
      <c r="D136" s="143" t="s">
        <v>45</v>
      </c>
      <c r="E136" s="56" t="s">
        <v>611</v>
      </c>
      <c r="F136" s="56" t="s">
        <v>33</v>
      </c>
      <c r="G136" s="56" t="s">
        <v>612</v>
      </c>
      <c r="H136" s="80" t="s">
        <v>390</v>
      </c>
      <c r="I136" s="73" t="s">
        <v>391</v>
      </c>
      <c r="J136" s="73" t="s">
        <v>36</v>
      </c>
      <c r="K136" s="55" t="s">
        <v>44</v>
      </c>
      <c r="L136" s="57"/>
      <c r="M136" s="57" t="s">
        <v>613</v>
      </c>
      <c r="N136" s="65" t="s">
        <v>614</v>
      </c>
      <c r="O136" s="55" t="s">
        <v>101</v>
      </c>
      <c r="P136" s="58">
        <v>80000</v>
      </c>
      <c r="Q136" s="55" t="s">
        <v>41</v>
      </c>
      <c r="R136" s="59"/>
      <c r="S136" s="59"/>
      <c r="T136" s="59" t="s">
        <v>42</v>
      </c>
      <c r="U136" s="59"/>
      <c r="V136" s="60" t="s">
        <v>210</v>
      </c>
      <c r="W136" s="61">
        <f>IF(P136&lt;&gt;"",((P136/VLOOKUP(Q136,Codes!$A$122:$B$126,2,FALSE))/1000), 0)</f>
        <v>80</v>
      </c>
      <c r="X136" s="62">
        <v>2024</v>
      </c>
      <c r="Y136" s="82"/>
      <c r="Z136" s="65" t="s">
        <v>615</v>
      </c>
      <c r="AA136" s="63" t="s">
        <v>54</v>
      </c>
      <c r="AB136" s="69" t="s">
        <v>371</v>
      </c>
    </row>
    <row r="137" spans="1:28" ht="22.9" customHeight="1" x14ac:dyDescent="0.35">
      <c r="A137" s="114">
        <v>134</v>
      </c>
      <c r="B137" s="115" t="s">
        <v>616</v>
      </c>
      <c r="C137" s="55" t="s">
        <v>44</v>
      </c>
      <c r="D137" s="143" t="s">
        <v>45</v>
      </c>
      <c r="E137" s="56" t="s">
        <v>611</v>
      </c>
      <c r="F137" s="56" t="s">
        <v>33</v>
      </c>
      <c r="G137" s="56" t="s">
        <v>617</v>
      </c>
      <c r="H137" s="80" t="s">
        <v>164</v>
      </c>
      <c r="I137" s="73" t="s">
        <v>618</v>
      </c>
      <c r="J137" s="73" t="s">
        <v>36</v>
      </c>
      <c r="K137" s="55" t="s">
        <v>44</v>
      </c>
      <c r="L137" s="57"/>
      <c r="M137" s="57" t="s">
        <v>619</v>
      </c>
      <c r="N137" s="65" t="s">
        <v>620</v>
      </c>
      <c r="O137" s="55" t="s">
        <v>101</v>
      </c>
      <c r="P137" s="58">
        <v>50000</v>
      </c>
      <c r="Q137" s="55" t="s">
        <v>168</v>
      </c>
      <c r="R137" s="59"/>
      <c r="S137" s="59" t="s">
        <v>42</v>
      </c>
      <c r="T137" s="59" t="s">
        <v>42</v>
      </c>
      <c r="U137" s="59"/>
      <c r="V137" s="60" t="s">
        <v>621</v>
      </c>
      <c r="W137" s="61">
        <f>IF(P137&lt;&gt;"",((P137/VLOOKUP(Q137,Codes!$A$122:$B$126,2,FALSE))/1000), 0)</f>
        <v>78.125</v>
      </c>
      <c r="X137" s="62">
        <v>2024</v>
      </c>
      <c r="Y137" s="82"/>
      <c r="Z137" s="65" t="s">
        <v>622</v>
      </c>
      <c r="AA137" s="63" t="s">
        <v>54</v>
      </c>
      <c r="AB137" s="69" t="s">
        <v>371</v>
      </c>
    </row>
    <row r="138" spans="1:28" ht="22.9" customHeight="1" x14ac:dyDescent="0.35">
      <c r="A138" s="114">
        <v>135</v>
      </c>
      <c r="B138" s="115" t="s">
        <v>623</v>
      </c>
      <c r="C138" s="55" t="s">
        <v>44</v>
      </c>
      <c r="D138" s="143" t="s">
        <v>45</v>
      </c>
      <c r="E138" s="56" t="s">
        <v>611</v>
      </c>
      <c r="F138" s="56" t="s">
        <v>46</v>
      </c>
      <c r="G138" s="56" t="s">
        <v>624</v>
      </c>
      <c r="H138" s="80" t="s">
        <v>164</v>
      </c>
      <c r="I138" s="73" t="s">
        <v>171</v>
      </c>
      <c r="J138" s="73" t="s">
        <v>36</v>
      </c>
      <c r="K138" s="55" t="s">
        <v>44</v>
      </c>
      <c r="L138" s="65"/>
      <c r="M138" s="72" t="s">
        <v>625</v>
      </c>
      <c r="N138" s="65" t="s">
        <v>626</v>
      </c>
      <c r="O138" s="55" t="s">
        <v>40</v>
      </c>
      <c r="P138" s="58">
        <v>5000000</v>
      </c>
      <c r="Q138" s="55" t="s">
        <v>41</v>
      </c>
      <c r="R138" s="59"/>
      <c r="S138" s="59"/>
      <c r="T138" s="59"/>
      <c r="U138" s="59"/>
      <c r="V138" s="60"/>
      <c r="W138" s="61">
        <f>IF(P138&lt;&gt;"",((P138/VLOOKUP(Q138,Codes!$A$122:$B$126,2,FALSE))/1000), 0)</f>
        <v>5000</v>
      </c>
      <c r="X138" s="62"/>
      <c r="Y138" s="82"/>
      <c r="Z138" s="65"/>
      <c r="AA138" s="74" t="s">
        <v>421</v>
      </c>
      <c r="AB138" s="54"/>
    </row>
    <row r="139" spans="1:28" ht="22.9" customHeight="1" x14ac:dyDescent="0.35">
      <c r="A139" s="114">
        <v>136</v>
      </c>
      <c r="B139" s="115" t="s">
        <v>627</v>
      </c>
      <c r="C139" s="111" t="s">
        <v>31</v>
      </c>
      <c r="D139" s="144" t="s">
        <v>44</v>
      </c>
      <c r="E139" s="56" t="s">
        <v>611</v>
      </c>
      <c r="F139" s="56" t="s">
        <v>162</v>
      </c>
      <c r="G139" s="56" t="s">
        <v>240</v>
      </c>
      <c r="H139" s="80" t="s">
        <v>164</v>
      </c>
      <c r="I139" s="73" t="s">
        <v>628</v>
      </c>
      <c r="J139" s="73" t="s">
        <v>220</v>
      </c>
      <c r="K139" s="55" t="s">
        <v>44</v>
      </c>
      <c r="L139" s="73" t="s">
        <v>629</v>
      </c>
      <c r="M139" s="106" t="s">
        <v>630</v>
      </c>
      <c r="N139" s="65" t="s">
        <v>631</v>
      </c>
      <c r="O139" s="55" t="s">
        <v>50</v>
      </c>
      <c r="P139" s="88">
        <v>2000000</v>
      </c>
      <c r="Q139" s="55" t="s">
        <v>168</v>
      </c>
      <c r="R139" s="59"/>
      <c r="S139" s="59"/>
      <c r="T139" s="59" t="s">
        <v>42</v>
      </c>
      <c r="U139" s="59"/>
      <c r="V139" s="60" t="s">
        <v>210</v>
      </c>
      <c r="W139" s="61">
        <f>IF(P139&lt;&gt;"",((P139/VLOOKUP(Q139,Codes!$A$122:$B$126,2,FALSE))/1000), "")</f>
        <v>3125</v>
      </c>
      <c r="X139" s="62" t="s">
        <v>52</v>
      </c>
      <c r="Y139" s="82">
        <v>0.6</v>
      </c>
      <c r="Z139" s="65"/>
      <c r="AA139" s="63" t="s">
        <v>54</v>
      </c>
      <c r="AB139" s="54"/>
    </row>
    <row r="140" spans="1:28" ht="22.9" customHeight="1" x14ac:dyDescent="0.35">
      <c r="A140" s="114">
        <v>137</v>
      </c>
      <c r="B140" s="115" t="s">
        <v>632</v>
      </c>
      <c r="C140" s="111" t="s">
        <v>31</v>
      </c>
      <c r="D140" s="144" t="s">
        <v>44</v>
      </c>
      <c r="E140" s="56" t="s">
        <v>611</v>
      </c>
      <c r="F140" s="56" t="s">
        <v>46</v>
      </c>
      <c r="G140" s="56" t="s">
        <v>240</v>
      </c>
      <c r="H140" s="80" t="s">
        <v>164</v>
      </c>
      <c r="I140" s="73" t="s">
        <v>628</v>
      </c>
      <c r="J140" s="73" t="s">
        <v>220</v>
      </c>
      <c r="K140" s="55" t="s">
        <v>31</v>
      </c>
      <c r="L140" s="68" t="s">
        <v>629</v>
      </c>
      <c r="M140" s="68"/>
      <c r="N140" s="65" t="s">
        <v>633</v>
      </c>
      <c r="O140" s="55" t="s">
        <v>101</v>
      </c>
      <c r="P140" s="88">
        <v>38500000</v>
      </c>
      <c r="Q140" s="55" t="s">
        <v>168</v>
      </c>
      <c r="R140" s="59"/>
      <c r="S140" s="59"/>
      <c r="T140" s="59" t="s">
        <v>42</v>
      </c>
      <c r="U140" s="59"/>
      <c r="V140" s="60" t="s">
        <v>210</v>
      </c>
      <c r="W140" s="61">
        <f>IF(P140&lt;&gt;"",((P140/VLOOKUP(Q140,Codes!$A$122:$B$126,2,FALSE))/1000), 0)</f>
        <v>60156.25</v>
      </c>
      <c r="X140" s="62" t="s">
        <v>634</v>
      </c>
      <c r="Y140" s="82"/>
      <c r="Z140" s="65" t="s">
        <v>635</v>
      </c>
      <c r="AA140" s="63" t="s">
        <v>54</v>
      </c>
      <c r="AB140" s="54" t="s">
        <v>55</v>
      </c>
    </row>
    <row r="141" spans="1:28" ht="22.9" customHeight="1" x14ac:dyDescent="0.35">
      <c r="A141" s="114">
        <v>138</v>
      </c>
      <c r="B141" s="115" t="s">
        <v>636</v>
      </c>
      <c r="C141" s="111" t="s">
        <v>31</v>
      </c>
      <c r="D141" s="144" t="s">
        <v>44</v>
      </c>
      <c r="E141" s="56" t="s">
        <v>611</v>
      </c>
      <c r="F141" s="56" t="s">
        <v>33</v>
      </c>
      <c r="G141" s="56" t="s">
        <v>240</v>
      </c>
      <c r="H141" s="56" t="s">
        <v>164</v>
      </c>
      <c r="I141" s="73" t="s">
        <v>637</v>
      </c>
      <c r="J141" s="73" t="s">
        <v>220</v>
      </c>
      <c r="K141" s="55" t="s">
        <v>44</v>
      </c>
      <c r="L141" s="54" t="s">
        <v>629</v>
      </c>
      <c r="M141" s="106" t="s">
        <v>638</v>
      </c>
      <c r="N141" s="65" t="s">
        <v>639</v>
      </c>
      <c r="O141" s="55" t="s">
        <v>50</v>
      </c>
      <c r="P141" s="70"/>
      <c r="Q141" s="55" t="s">
        <v>41</v>
      </c>
      <c r="R141" s="59"/>
      <c r="S141" s="59"/>
      <c r="T141" s="59" t="s">
        <v>42</v>
      </c>
      <c r="U141" s="59"/>
      <c r="V141" s="60" t="s">
        <v>210</v>
      </c>
      <c r="W141" s="61" t="str">
        <f>IF(P141&lt;&gt;"",((P141/VLOOKUP(Q141,Codes!$A$122:$B$126,2,FALSE))/1000), "")</f>
        <v/>
      </c>
      <c r="X141" s="62"/>
      <c r="Y141" s="82"/>
      <c r="Z141" s="65"/>
      <c r="AA141" s="63" t="s">
        <v>177</v>
      </c>
      <c r="AB141" s="54"/>
    </row>
    <row r="142" spans="1:28" ht="22.9" customHeight="1" x14ac:dyDescent="0.35">
      <c r="A142" s="114">
        <v>139</v>
      </c>
      <c r="B142" s="115" t="s">
        <v>640</v>
      </c>
      <c r="C142" s="111" t="s">
        <v>31</v>
      </c>
      <c r="D142" s="142" t="s">
        <v>31</v>
      </c>
      <c r="E142" s="56" t="s">
        <v>611</v>
      </c>
      <c r="F142" s="56" t="s">
        <v>33</v>
      </c>
      <c r="G142" s="56" t="s">
        <v>233</v>
      </c>
      <c r="H142" s="80" t="s">
        <v>164</v>
      </c>
      <c r="I142" s="73" t="s">
        <v>641</v>
      </c>
      <c r="J142" s="73" t="s">
        <v>36</v>
      </c>
      <c r="K142" s="55" t="s">
        <v>44</v>
      </c>
      <c r="L142" s="57"/>
      <c r="M142" s="57" t="s">
        <v>642</v>
      </c>
      <c r="N142" s="77" t="s">
        <v>643</v>
      </c>
      <c r="O142" s="55" t="s">
        <v>101</v>
      </c>
      <c r="P142" s="58">
        <v>200000</v>
      </c>
      <c r="Q142" s="55" t="s">
        <v>41</v>
      </c>
      <c r="R142" s="59"/>
      <c r="S142" s="59" t="s">
        <v>42</v>
      </c>
      <c r="T142" s="59"/>
      <c r="U142" s="59"/>
      <c r="V142" s="60"/>
      <c r="W142" s="61">
        <f>IF(P142&lt;&gt;"",((P142/VLOOKUP(Q142,Codes!$A$122:$B$126,2,FALSE))/1000), 0)</f>
        <v>200</v>
      </c>
      <c r="X142" s="62">
        <v>2024</v>
      </c>
      <c r="Y142" s="82"/>
      <c r="Z142" s="65" t="s">
        <v>644</v>
      </c>
      <c r="AA142" s="63" t="s">
        <v>54</v>
      </c>
      <c r="AB142" s="69" t="s">
        <v>371</v>
      </c>
    </row>
    <row r="143" spans="1:28" ht="22.9" customHeight="1" x14ac:dyDescent="0.35">
      <c r="A143" s="114">
        <v>140</v>
      </c>
      <c r="B143" s="115" t="s">
        <v>645</v>
      </c>
      <c r="C143" s="111" t="s">
        <v>31</v>
      </c>
      <c r="D143" s="144" t="s">
        <v>44</v>
      </c>
      <c r="E143" s="56" t="s">
        <v>611</v>
      </c>
      <c r="F143" s="56" t="s">
        <v>33</v>
      </c>
      <c r="G143" s="56" t="s">
        <v>646</v>
      </c>
      <c r="H143" s="80" t="s">
        <v>647</v>
      </c>
      <c r="I143" s="73" t="s">
        <v>171</v>
      </c>
      <c r="J143" s="73" t="s">
        <v>36</v>
      </c>
      <c r="K143" s="55" t="s">
        <v>44</v>
      </c>
      <c r="L143" s="54"/>
      <c r="M143" s="57" t="s">
        <v>648</v>
      </c>
      <c r="N143" s="65" t="s">
        <v>649</v>
      </c>
      <c r="O143" s="55" t="s">
        <v>40</v>
      </c>
      <c r="P143" s="70">
        <v>350000</v>
      </c>
      <c r="Q143" s="55" t="s">
        <v>41</v>
      </c>
      <c r="R143" s="59" t="s">
        <v>42</v>
      </c>
      <c r="S143" s="59" t="s">
        <v>42</v>
      </c>
      <c r="T143" s="59"/>
      <c r="U143" s="59"/>
      <c r="V143" s="60" t="s">
        <v>171</v>
      </c>
      <c r="W143" s="61">
        <f>IF(P143&lt;&gt;"",((P143/VLOOKUP(Q143,Codes!$A$122:$B$126,2,FALSE))/1000), 0)</f>
        <v>350</v>
      </c>
      <c r="X143" s="62">
        <v>2024</v>
      </c>
      <c r="Y143" s="82"/>
      <c r="Z143" s="65"/>
      <c r="AA143" s="63" t="s">
        <v>177</v>
      </c>
      <c r="AB143" s="54"/>
    </row>
    <row r="144" spans="1:28" ht="22.9" customHeight="1" x14ac:dyDescent="0.35">
      <c r="A144" s="114">
        <v>141</v>
      </c>
      <c r="B144" s="115" t="s">
        <v>650</v>
      </c>
      <c r="C144" s="111" t="s">
        <v>31</v>
      </c>
      <c r="D144" s="144" t="s">
        <v>44</v>
      </c>
      <c r="E144" s="56" t="s">
        <v>611</v>
      </c>
      <c r="F144" s="56" t="s">
        <v>33</v>
      </c>
      <c r="G144" s="56" t="s">
        <v>651</v>
      </c>
      <c r="H144" s="80" t="s">
        <v>647</v>
      </c>
      <c r="I144" s="73" t="s">
        <v>652</v>
      </c>
      <c r="J144" s="73" t="s">
        <v>36</v>
      </c>
      <c r="K144" s="55" t="s">
        <v>44</v>
      </c>
      <c r="L144" s="54" t="s">
        <v>629</v>
      </c>
      <c r="M144" s="113" t="s">
        <v>653</v>
      </c>
      <c r="N144" s="65" t="s">
        <v>639</v>
      </c>
      <c r="O144" s="55" t="s">
        <v>101</v>
      </c>
      <c r="P144" s="103">
        <v>37400000</v>
      </c>
      <c r="Q144" s="55" t="s">
        <v>41</v>
      </c>
      <c r="R144" s="59"/>
      <c r="S144" s="59"/>
      <c r="T144" s="59" t="s">
        <v>42</v>
      </c>
      <c r="U144" s="59"/>
      <c r="V144" s="60" t="s">
        <v>210</v>
      </c>
      <c r="W144" s="61">
        <f>IF(P144&lt;&gt;"",((P144/VLOOKUP(Q144,Codes!$A$122:$B$126,2,FALSE))/1000), 0)</f>
        <v>37400</v>
      </c>
      <c r="X144" s="62">
        <v>2025</v>
      </c>
      <c r="Y144" s="82"/>
      <c r="Z144" s="65" t="s">
        <v>654</v>
      </c>
      <c r="AA144" s="63" t="s">
        <v>177</v>
      </c>
      <c r="AB144" s="54" t="s">
        <v>655</v>
      </c>
    </row>
    <row r="145" spans="1:28" ht="22.9" customHeight="1" x14ac:dyDescent="0.35">
      <c r="A145" s="114">
        <v>142</v>
      </c>
      <c r="B145" s="115" t="s">
        <v>656</v>
      </c>
      <c r="C145" s="111" t="s">
        <v>31</v>
      </c>
      <c r="D145" s="144" t="s">
        <v>44</v>
      </c>
      <c r="E145" s="56" t="s">
        <v>611</v>
      </c>
      <c r="F145" s="56" t="s">
        <v>33</v>
      </c>
      <c r="G145" s="56" t="s">
        <v>163</v>
      </c>
      <c r="H145" s="80" t="s">
        <v>647</v>
      </c>
      <c r="I145" s="73" t="s">
        <v>655</v>
      </c>
      <c r="J145" s="73" t="s">
        <v>36</v>
      </c>
      <c r="K145" s="55" t="s">
        <v>44</v>
      </c>
      <c r="L145" s="54" t="s">
        <v>629</v>
      </c>
      <c r="M145" s="113" t="s">
        <v>657</v>
      </c>
      <c r="N145" s="65" t="s">
        <v>658</v>
      </c>
      <c r="O145" s="55" t="s">
        <v>101</v>
      </c>
      <c r="P145" s="103">
        <v>28000000</v>
      </c>
      <c r="Q145" s="55" t="s">
        <v>41</v>
      </c>
      <c r="R145" s="59"/>
      <c r="S145" s="59"/>
      <c r="T145" s="59" t="s">
        <v>42</v>
      </c>
      <c r="U145" s="59"/>
      <c r="V145" s="60" t="s">
        <v>210</v>
      </c>
      <c r="W145" s="61">
        <f>IF(P145&lt;&gt;"",((P145/VLOOKUP(Q145,Codes!$A$122:$B$126,2,FALSE))/1000), 0)</f>
        <v>28000</v>
      </c>
      <c r="X145" s="62">
        <v>2025</v>
      </c>
      <c r="Y145" s="82"/>
      <c r="Z145" s="65" t="s">
        <v>654</v>
      </c>
      <c r="AA145" s="63" t="s">
        <v>177</v>
      </c>
      <c r="AB145" s="54" t="s">
        <v>655</v>
      </c>
    </row>
    <row r="146" spans="1:28" ht="22.9" customHeight="1" x14ac:dyDescent="0.35">
      <c r="A146" s="114">
        <v>143</v>
      </c>
      <c r="B146" s="115" t="s">
        <v>659</v>
      </c>
      <c r="C146" s="111" t="s">
        <v>31</v>
      </c>
      <c r="D146" s="144" t="s">
        <v>44</v>
      </c>
      <c r="E146" s="56" t="s">
        <v>611</v>
      </c>
      <c r="F146" s="56" t="s">
        <v>46</v>
      </c>
      <c r="G146" s="56" t="s">
        <v>163</v>
      </c>
      <c r="H146" s="80" t="s">
        <v>647</v>
      </c>
      <c r="I146" s="73" t="s">
        <v>171</v>
      </c>
      <c r="J146" s="73" t="s">
        <v>36</v>
      </c>
      <c r="K146" s="55" t="s">
        <v>44</v>
      </c>
      <c r="L146" s="54"/>
      <c r="M146" s="57" t="s">
        <v>660</v>
      </c>
      <c r="N146" s="54" t="s">
        <v>661</v>
      </c>
      <c r="O146" s="55" t="s">
        <v>50</v>
      </c>
      <c r="P146" s="58">
        <v>100000</v>
      </c>
      <c r="Q146" s="55" t="s">
        <v>41</v>
      </c>
      <c r="R146" s="59" t="s">
        <v>42</v>
      </c>
      <c r="S146" s="59"/>
      <c r="T146" s="59" t="s">
        <v>42</v>
      </c>
      <c r="U146" s="59"/>
      <c r="V146" s="60" t="s">
        <v>171</v>
      </c>
      <c r="W146" s="61">
        <f>IF(P146&lt;&gt;"",((P146/VLOOKUP(Q146,Codes!$A$122:$B$126,2,FALSE))/1000), "")</f>
        <v>100</v>
      </c>
      <c r="X146" s="62">
        <v>2025</v>
      </c>
      <c r="Y146" s="82"/>
      <c r="Z146" s="65"/>
      <c r="AA146" s="63" t="s">
        <v>177</v>
      </c>
      <c r="AB146" s="54"/>
    </row>
    <row r="147" spans="1:28" ht="22.9" customHeight="1" x14ac:dyDescent="0.35">
      <c r="A147" s="114">
        <v>144</v>
      </c>
      <c r="B147" s="115" t="s">
        <v>662</v>
      </c>
      <c r="C147" s="55" t="s">
        <v>44</v>
      </c>
      <c r="D147" s="143" t="s">
        <v>45</v>
      </c>
      <c r="E147" s="56" t="s">
        <v>611</v>
      </c>
      <c r="F147" s="56" t="s">
        <v>33</v>
      </c>
      <c r="G147" s="56" t="s">
        <v>163</v>
      </c>
      <c r="H147" s="80" t="s">
        <v>647</v>
      </c>
      <c r="I147" s="73" t="s">
        <v>171</v>
      </c>
      <c r="J147" s="73" t="s">
        <v>36</v>
      </c>
      <c r="K147" s="55" t="s">
        <v>44</v>
      </c>
      <c r="L147" s="54"/>
      <c r="M147" s="57" t="s">
        <v>663</v>
      </c>
      <c r="N147" s="54" t="s">
        <v>664</v>
      </c>
      <c r="O147" s="55" t="s">
        <v>50</v>
      </c>
      <c r="P147" s="58">
        <v>100000</v>
      </c>
      <c r="Q147" s="55" t="s">
        <v>41</v>
      </c>
      <c r="R147" s="59" t="s">
        <v>42</v>
      </c>
      <c r="S147" s="59"/>
      <c r="T147" s="59"/>
      <c r="U147" s="59"/>
      <c r="V147" s="60" t="s">
        <v>171</v>
      </c>
      <c r="W147" s="61">
        <f>IF(P147&lt;&gt;"",((P147/VLOOKUP(Q147,Codes!$A$122:$B$126,2,FALSE))/1000), "")</f>
        <v>100</v>
      </c>
      <c r="X147" s="62">
        <v>2023</v>
      </c>
      <c r="Y147" s="82"/>
      <c r="Z147" s="65"/>
      <c r="AA147" s="63" t="s">
        <v>177</v>
      </c>
      <c r="AB147" s="54"/>
    </row>
    <row r="148" spans="1:28" ht="22.9" customHeight="1" x14ac:dyDescent="0.35">
      <c r="A148" s="114">
        <v>145</v>
      </c>
      <c r="B148" s="115" t="s">
        <v>665</v>
      </c>
      <c r="C148" s="55" t="s">
        <v>31</v>
      </c>
      <c r="D148" s="144" t="s">
        <v>44</v>
      </c>
      <c r="E148" s="56" t="s">
        <v>411</v>
      </c>
      <c r="F148" s="56" t="s">
        <v>33</v>
      </c>
      <c r="G148" s="56" t="s">
        <v>163</v>
      </c>
      <c r="H148" s="80" t="s">
        <v>666</v>
      </c>
      <c r="I148" s="73"/>
      <c r="J148" s="73" t="s">
        <v>36</v>
      </c>
      <c r="K148" s="55" t="s">
        <v>44</v>
      </c>
      <c r="L148" s="54"/>
      <c r="M148" s="57" t="s">
        <v>667</v>
      </c>
      <c r="N148" s="54" t="s">
        <v>668</v>
      </c>
      <c r="O148" s="55" t="s">
        <v>40</v>
      </c>
      <c r="P148" s="58">
        <v>2000000</v>
      </c>
      <c r="Q148" s="55" t="s">
        <v>41</v>
      </c>
      <c r="R148" s="59" t="s">
        <v>42</v>
      </c>
      <c r="S148" s="59"/>
      <c r="T148" s="59"/>
      <c r="U148" s="59"/>
      <c r="V148" s="60"/>
      <c r="W148" s="61">
        <f>IF(P148&lt;&gt;"",((P148/VLOOKUP(Q148,Codes!$A$122:$B$126,2,FALSE))/1000), 0)</f>
        <v>2000</v>
      </c>
      <c r="X148" s="62">
        <v>2024</v>
      </c>
      <c r="Y148" s="82"/>
      <c r="Z148" s="65" t="s">
        <v>669</v>
      </c>
      <c r="AA148" s="63" t="s">
        <v>257</v>
      </c>
      <c r="AB148" s="54" t="s">
        <v>666</v>
      </c>
    </row>
    <row r="149" spans="1:28" ht="9.75" customHeight="1" x14ac:dyDescent="0.35">
      <c r="B149" s="98"/>
      <c r="C149" s="90"/>
      <c r="D149" s="141" t="s">
        <v>45</v>
      </c>
      <c r="E149" s="91"/>
      <c r="F149" s="91"/>
      <c r="G149" s="91"/>
      <c r="H149" s="91"/>
      <c r="I149" s="92"/>
      <c r="J149" s="92"/>
      <c r="K149" s="90"/>
      <c r="L149" s="93"/>
      <c r="M149" s="94"/>
      <c r="N149" s="95"/>
      <c r="O149" s="90"/>
      <c r="P149" s="96"/>
      <c r="Q149" s="90"/>
      <c r="R149" s="97"/>
      <c r="S149" s="97"/>
      <c r="T149" s="97"/>
      <c r="U149" s="97"/>
      <c r="V149" s="98"/>
      <c r="W149" s="99"/>
      <c r="X149" s="100"/>
      <c r="Y149" s="101"/>
      <c r="Z149" s="95"/>
      <c r="AA149" s="102"/>
      <c r="AB149" s="89"/>
    </row>
    <row r="150" spans="1:28" ht="14.25" customHeight="1" x14ac:dyDescent="0.35">
      <c r="C150" s="6"/>
      <c r="D150" s="140"/>
      <c r="H150" s="51"/>
      <c r="M150" s="52"/>
      <c r="N150" s="50"/>
      <c r="O150" s="6"/>
      <c r="P150" s="6"/>
      <c r="Q150" s="6"/>
      <c r="AA150" s="6"/>
    </row>
    <row r="151" spans="1:28" ht="14.25" customHeight="1" x14ac:dyDescent="0.35">
      <c r="C151" s="6"/>
      <c r="D151" s="140"/>
      <c r="H151" s="51"/>
      <c r="M151" s="52"/>
      <c r="N151" s="50"/>
      <c r="O151" s="6"/>
      <c r="P151" s="6"/>
      <c r="Q151" s="6"/>
      <c r="AA151" s="6"/>
    </row>
    <row r="152" spans="1:28" ht="14.25" customHeight="1" x14ac:dyDescent="0.35">
      <c r="C152" s="6"/>
      <c r="D152" s="140"/>
      <c r="H152" s="51"/>
      <c r="M152" s="52"/>
      <c r="N152" s="50"/>
      <c r="O152" s="6"/>
      <c r="P152" s="6"/>
      <c r="Q152" s="6"/>
      <c r="AA152" s="6"/>
    </row>
    <row r="153" spans="1:28" ht="14.25" customHeight="1" x14ac:dyDescent="0.35">
      <c r="C153" s="6"/>
      <c r="D153" s="140"/>
      <c r="H153" s="51"/>
      <c r="M153" s="52"/>
      <c r="N153" s="50"/>
      <c r="O153" s="6"/>
      <c r="P153" s="6"/>
      <c r="Q153" s="6"/>
      <c r="AA153" s="6"/>
    </row>
    <row r="154" spans="1:28" ht="14.25" customHeight="1" x14ac:dyDescent="0.35">
      <c r="C154" s="6"/>
      <c r="D154" s="140"/>
      <c r="H154" s="51"/>
      <c r="M154" s="52"/>
      <c r="N154" s="50"/>
      <c r="O154" s="6"/>
      <c r="P154" s="6"/>
      <c r="Q154" s="6"/>
      <c r="AA154" s="6"/>
    </row>
    <row r="155" spans="1:28" ht="14.25" customHeight="1" x14ac:dyDescent="0.35">
      <c r="C155" s="6"/>
      <c r="D155" s="140"/>
      <c r="H155" s="51"/>
      <c r="M155" s="52"/>
      <c r="N155" s="50"/>
      <c r="O155" s="6"/>
      <c r="P155" s="6"/>
      <c r="Q155" s="6"/>
      <c r="AA155" s="6"/>
    </row>
    <row r="156" spans="1:28" ht="14.25" customHeight="1" x14ac:dyDescent="0.35">
      <c r="C156" s="6"/>
      <c r="D156" s="140"/>
      <c r="H156" s="51"/>
      <c r="M156" s="52"/>
      <c r="N156" s="50"/>
      <c r="O156" s="6"/>
      <c r="P156" s="6"/>
      <c r="Q156" s="6"/>
      <c r="AA156" s="6"/>
    </row>
    <row r="157" spans="1:28" ht="14.25" customHeight="1" x14ac:dyDescent="0.35">
      <c r="C157" s="6"/>
      <c r="D157" s="140"/>
      <c r="H157" s="51"/>
      <c r="M157" s="52"/>
      <c r="N157" s="50"/>
      <c r="O157" s="6"/>
      <c r="P157" s="6"/>
      <c r="Q157" s="6"/>
      <c r="AA157" s="6"/>
    </row>
    <row r="158" spans="1:28" ht="14.25" customHeight="1" x14ac:dyDescent="0.35">
      <c r="C158" s="6"/>
      <c r="D158" s="140"/>
      <c r="H158" s="51"/>
      <c r="M158" s="52"/>
      <c r="N158" s="50"/>
      <c r="O158" s="6"/>
      <c r="P158" s="6"/>
      <c r="Q158" s="6"/>
      <c r="AA158" s="6"/>
    </row>
    <row r="159" spans="1:28" ht="14.25" customHeight="1" x14ac:dyDescent="0.35">
      <c r="C159" s="6"/>
      <c r="D159" s="140"/>
      <c r="H159" s="51"/>
      <c r="M159" s="52"/>
      <c r="N159" s="50"/>
      <c r="O159" s="6"/>
      <c r="P159" s="6"/>
      <c r="Q159" s="6"/>
      <c r="AA159" s="6"/>
    </row>
    <row r="160" spans="1:28" ht="14.25" customHeight="1" x14ac:dyDescent="0.35">
      <c r="C160" s="6"/>
      <c r="D160" s="140"/>
      <c r="H160" s="51"/>
      <c r="M160" s="52"/>
      <c r="N160" s="50"/>
      <c r="O160" s="6"/>
      <c r="P160" s="6"/>
      <c r="Q160" s="6"/>
      <c r="AA160" s="6"/>
    </row>
    <row r="161" spans="3:27" ht="14.25" customHeight="1" x14ac:dyDescent="0.35">
      <c r="C161" s="6"/>
      <c r="D161" s="140"/>
      <c r="H161" s="51"/>
      <c r="M161" s="52"/>
      <c r="N161" s="50"/>
      <c r="O161" s="6"/>
      <c r="P161" s="6"/>
      <c r="Q161" s="6"/>
      <c r="AA161" s="6"/>
    </row>
    <row r="162" spans="3:27" ht="14.25" customHeight="1" x14ac:dyDescent="0.35">
      <c r="C162" s="6"/>
      <c r="D162" s="140"/>
      <c r="H162" s="51"/>
      <c r="M162" s="52"/>
      <c r="N162" s="50"/>
      <c r="O162" s="6"/>
      <c r="P162" s="6"/>
      <c r="Q162" s="6"/>
      <c r="AA162" s="6"/>
    </row>
    <row r="163" spans="3:27" ht="14.25" customHeight="1" x14ac:dyDescent="0.35">
      <c r="C163" s="6"/>
      <c r="D163" s="140"/>
      <c r="H163" s="51"/>
      <c r="M163" s="52"/>
      <c r="N163" s="50"/>
      <c r="O163" s="6"/>
      <c r="P163" s="6"/>
      <c r="Q163" s="6"/>
      <c r="AA163" s="6"/>
    </row>
    <row r="164" spans="3:27" ht="14.25" customHeight="1" x14ac:dyDescent="0.35">
      <c r="C164" s="6"/>
      <c r="D164" s="140"/>
      <c r="H164" s="51"/>
      <c r="M164" s="52"/>
      <c r="N164" s="50"/>
      <c r="O164" s="6"/>
      <c r="P164" s="6"/>
      <c r="Q164" s="6"/>
      <c r="AA164" s="6"/>
    </row>
    <row r="165" spans="3:27" ht="14.25" customHeight="1" x14ac:dyDescent="0.35">
      <c r="C165" s="6"/>
      <c r="D165" s="140"/>
      <c r="H165" s="51"/>
      <c r="M165" s="52"/>
      <c r="N165" s="50"/>
      <c r="O165" s="6"/>
      <c r="P165" s="6"/>
      <c r="Q165" s="6"/>
      <c r="AA165" s="6"/>
    </row>
    <row r="166" spans="3:27" ht="14.25" customHeight="1" x14ac:dyDescent="0.35">
      <c r="C166" s="6"/>
      <c r="D166" s="140"/>
      <c r="H166" s="51"/>
      <c r="M166" s="52"/>
      <c r="N166" s="50"/>
      <c r="O166" s="6"/>
      <c r="P166" s="6"/>
      <c r="Q166" s="6"/>
      <c r="AA166" s="6"/>
    </row>
    <row r="167" spans="3:27" ht="14.25" customHeight="1" x14ac:dyDescent="0.35">
      <c r="C167" s="6"/>
      <c r="D167" s="140"/>
      <c r="H167" s="51"/>
      <c r="M167" s="52"/>
      <c r="N167" s="50"/>
      <c r="O167" s="6"/>
      <c r="P167" s="6"/>
      <c r="Q167" s="6"/>
      <c r="AA167" s="6"/>
    </row>
    <row r="168" spans="3:27" ht="14.25" customHeight="1" x14ac:dyDescent="0.35">
      <c r="C168" s="6"/>
      <c r="D168" s="140"/>
      <c r="H168" s="51"/>
      <c r="M168" s="52"/>
      <c r="N168" s="50"/>
      <c r="O168" s="6"/>
      <c r="P168" s="6"/>
      <c r="Q168" s="6"/>
      <c r="AA168" s="6"/>
    </row>
    <row r="169" spans="3:27" ht="14.25" customHeight="1" x14ac:dyDescent="0.35">
      <c r="C169" s="6"/>
      <c r="D169" s="140"/>
      <c r="H169" s="51"/>
      <c r="M169" s="52"/>
      <c r="N169" s="50"/>
      <c r="O169" s="6"/>
      <c r="P169" s="6"/>
      <c r="Q169" s="6"/>
      <c r="AA169" s="6"/>
    </row>
    <row r="170" spans="3:27" ht="14.25" customHeight="1" x14ac:dyDescent="0.35">
      <c r="C170" s="6"/>
      <c r="D170" s="140"/>
      <c r="H170" s="51"/>
      <c r="M170" s="52"/>
      <c r="N170" s="50"/>
      <c r="O170" s="6"/>
      <c r="P170" s="6"/>
      <c r="Q170" s="6"/>
      <c r="AA170" s="6"/>
    </row>
    <row r="171" spans="3:27" ht="14.25" customHeight="1" x14ac:dyDescent="0.35">
      <c r="C171" s="6"/>
      <c r="D171" s="140"/>
      <c r="H171" s="51"/>
      <c r="M171" s="52"/>
      <c r="N171" s="50"/>
      <c r="O171" s="6"/>
      <c r="P171" s="6"/>
      <c r="Q171" s="6"/>
      <c r="AA171" s="6"/>
    </row>
    <row r="172" spans="3:27" ht="14.25" customHeight="1" x14ac:dyDescent="0.35">
      <c r="C172" s="6"/>
      <c r="D172" s="140"/>
      <c r="H172" s="51"/>
      <c r="M172" s="52"/>
      <c r="N172" s="50"/>
      <c r="O172" s="6"/>
      <c r="P172" s="6"/>
      <c r="Q172" s="6"/>
      <c r="AA172" s="6"/>
    </row>
    <row r="173" spans="3:27" ht="14.25" customHeight="1" x14ac:dyDescent="0.35">
      <c r="C173" s="6"/>
      <c r="D173" s="140"/>
      <c r="H173" s="51"/>
      <c r="M173" s="52"/>
      <c r="N173" s="50"/>
      <c r="O173" s="6"/>
      <c r="P173" s="6"/>
      <c r="Q173" s="6"/>
      <c r="AA173" s="6"/>
    </row>
    <row r="174" spans="3:27" ht="14.25" customHeight="1" x14ac:dyDescent="0.35">
      <c r="C174" s="6"/>
      <c r="D174" s="140"/>
      <c r="H174" s="51"/>
      <c r="M174" s="52"/>
      <c r="N174" s="50"/>
      <c r="O174" s="6"/>
      <c r="P174" s="6"/>
      <c r="Q174" s="6"/>
      <c r="AA174" s="6"/>
    </row>
    <row r="175" spans="3:27" ht="14.25" customHeight="1" x14ac:dyDescent="0.35">
      <c r="C175" s="6"/>
      <c r="D175" s="140"/>
      <c r="H175" s="51"/>
      <c r="M175" s="52"/>
      <c r="N175" s="50"/>
      <c r="O175" s="6"/>
      <c r="P175" s="6"/>
      <c r="Q175" s="6"/>
      <c r="AA175" s="6"/>
    </row>
    <row r="176" spans="3:27" ht="14.25" customHeight="1" x14ac:dyDescent="0.35">
      <c r="C176" s="6"/>
      <c r="D176" s="140"/>
      <c r="H176" s="51"/>
      <c r="M176" s="52"/>
      <c r="N176" s="50"/>
      <c r="O176" s="6"/>
      <c r="P176" s="6"/>
      <c r="Q176" s="6"/>
      <c r="AA176" s="6"/>
    </row>
    <row r="177" spans="3:27" ht="14.25" customHeight="1" x14ac:dyDescent="0.35">
      <c r="C177" s="6"/>
      <c r="D177" s="140"/>
      <c r="H177" s="51"/>
      <c r="M177" s="52"/>
      <c r="N177" s="50"/>
      <c r="O177" s="6"/>
      <c r="P177" s="6"/>
      <c r="Q177" s="6"/>
      <c r="AA177" s="6"/>
    </row>
    <row r="178" spans="3:27" ht="14.25" customHeight="1" x14ac:dyDescent="0.35">
      <c r="C178" s="6"/>
      <c r="D178" s="140"/>
      <c r="H178" s="51"/>
      <c r="M178" s="52"/>
      <c r="N178" s="50"/>
      <c r="O178" s="6"/>
      <c r="P178" s="6"/>
      <c r="Q178" s="6"/>
      <c r="AA178" s="6"/>
    </row>
    <row r="179" spans="3:27" ht="14.25" customHeight="1" x14ac:dyDescent="0.35">
      <c r="C179" s="6"/>
      <c r="D179" s="140"/>
      <c r="H179" s="51"/>
      <c r="M179" s="52"/>
      <c r="N179" s="50"/>
      <c r="O179" s="6"/>
      <c r="P179" s="6"/>
      <c r="Q179" s="6"/>
      <c r="AA179" s="6"/>
    </row>
    <row r="180" spans="3:27" ht="14.25" customHeight="1" x14ac:dyDescent="0.35">
      <c r="C180" s="6"/>
      <c r="D180" s="140"/>
      <c r="H180" s="51"/>
      <c r="M180" s="52"/>
      <c r="N180" s="50"/>
      <c r="O180" s="6"/>
      <c r="P180" s="6"/>
      <c r="Q180" s="6"/>
      <c r="AA180" s="6"/>
    </row>
    <row r="181" spans="3:27" ht="14.25" customHeight="1" x14ac:dyDescent="0.35">
      <c r="C181" s="6"/>
      <c r="D181" s="140"/>
      <c r="H181" s="51"/>
      <c r="M181" s="52"/>
      <c r="N181" s="50"/>
      <c r="O181" s="6"/>
      <c r="P181" s="6"/>
      <c r="Q181" s="6"/>
      <c r="AA181" s="6"/>
    </row>
    <row r="182" spans="3:27" ht="14.25" customHeight="1" x14ac:dyDescent="0.35">
      <c r="C182" s="6"/>
      <c r="D182" s="140"/>
      <c r="H182" s="51"/>
      <c r="M182" s="52"/>
      <c r="N182" s="50"/>
      <c r="O182" s="6"/>
      <c r="P182" s="6"/>
      <c r="Q182" s="6"/>
      <c r="AA182" s="6"/>
    </row>
    <row r="183" spans="3:27" ht="14.25" customHeight="1" x14ac:dyDescent="0.35">
      <c r="C183" s="6"/>
      <c r="D183" s="140"/>
      <c r="H183" s="51"/>
      <c r="M183" s="52"/>
      <c r="N183" s="50"/>
      <c r="O183" s="6"/>
      <c r="P183" s="6"/>
      <c r="Q183" s="6"/>
      <c r="AA183" s="6"/>
    </row>
    <row r="184" spans="3:27" ht="14.25" customHeight="1" x14ac:dyDescent="0.35">
      <c r="C184" s="6"/>
      <c r="D184" s="140"/>
      <c r="H184" s="51"/>
      <c r="M184" s="52"/>
      <c r="N184" s="50"/>
      <c r="O184" s="6"/>
      <c r="P184" s="6"/>
      <c r="Q184" s="6"/>
      <c r="AA184" s="6"/>
    </row>
    <row r="185" spans="3:27" ht="14.25" customHeight="1" x14ac:dyDescent="0.35">
      <c r="C185" s="6"/>
      <c r="D185" s="140"/>
      <c r="H185" s="51"/>
      <c r="M185" s="52"/>
      <c r="N185" s="50"/>
      <c r="O185" s="6"/>
      <c r="P185" s="6"/>
      <c r="Q185" s="6"/>
      <c r="AA185" s="6"/>
    </row>
    <row r="186" spans="3:27" ht="14.25" customHeight="1" x14ac:dyDescent="0.35">
      <c r="C186" s="6"/>
      <c r="D186" s="140"/>
      <c r="H186" s="51"/>
      <c r="M186" s="52"/>
      <c r="N186" s="50"/>
      <c r="O186" s="6"/>
      <c r="P186" s="6"/>
      <c r="Q186" s="6"/>
      <c r="AA186" s="6"/>
    </row>
    <row r="187" spans="3:27" ht="14.25" customHeight="1" x14ac:dyDescent="0.35">
      <c r="C187" s="6"/>
      <c r="D187" s="140"/>
      <c r="H187" s="51"/>
      <c r="M187" s="52"/>
      <c r="N187" s="50"/>
      <c r="O187" s="6"/>
      <c r="P187" s="6"/>
      <c r="Q187" s="6"/>
      <c r="AA187" s="6"/>
    </row>
    <row r="188" spans="3:27" ht="14.25" customHeight="1" x14ac:dyDescent="0.35">
      <c r="C188" s="6"/>
      <c r="D188" s="140"/>
      <c r="H188" s="51"/>
      <c r="M188" s="52"/>
      <c r="N188" s="50"/>
      <c r="O188" s="6"/>
      <c r="P188" s="6"/>
      <c r="Q188" s="6"/>
      <c r="AA188" s="6"/>
    </row>
    <row r="189" spans="3:27" ht="14.25" customHeight="1" x14ac:dyDescent="0.35">
      <c r="C189" s="6"/>
      <c r="D189" s="140"/>
      <c r="H189" s="51"/>
      <c r="M189" s="52"/>
      <c r="N189" s="50"/>
      <c r="O189" s="6"/>
      <c r="P189" s="6"/>
      <c r="Q189" s="6"/>
      <c r="AA189" s="6"/>
    </row>
    <row r="190" spans="3:27" ht="14.25" customHeight="1" x14ac:dyDescent="0.35">
      <c r="C190" s="6"/>
      <c r="D190" s="140"/>
      <c r="H190" s="51"/>
      <c r="M190" s="52"/>
      <c r="N190" s="50"/>
      <c r="O190" s="6"/>
      <c r="P190" s="6"/>
      <c r="Q190" s="6"/>
      <c r="AA190" s="6"/>
    </row>
    <row r="191" spans="3:27" ht="14.25" customHeight="1" x14ac:dyDescent="0.35">
      <c r="C191" s="6"/>
      <c r="D191" s="140"/>
      <c r="H191" s="51"/>
      <c r="M191" s="52"/>
      <c r="N191" s="50"/>
      <c r="O191" s="6"/>
      <c r="P191" s="6"/>
      <c r="Q191" s="6"/>
      <c r="AA191" s="6"/>
    </row>
    <row r="192" spans="3:27" ht="14.25" customHeight="1" x14ac:dyDescent="0.35">
      <c r="C192" s="6"/>
      <c r="D192" s="140"/>
      <c r="H192" s="51"/>
      <c r="M192" s="52"/>
      <c r="N192" s="50"/>
      <c r="O192" s="6"/>
      <c r="P192" s="6"/>
      <c r="Q192" s="6"/>
      <c r="AA192" s="6"/>
    </row>
    <row r="193" spans="3:27" ht="14.25" customHeight="1" x14ac:dyDescent="0.35">
      <c r="C193" s="6"/>
      <c r="D193" s="140"/>
      <c r="H193" s="51"/>
      <c r="M193" s="52"/>
      <c r="N193" s="50"/>
      <c r="O193" s="6"/>
      <c r="P193" s="6"/>
      <c r="Q193" s="6"/>
      <c r="AA193" s="6"/>
    </row>
    <row r="194" spans="3:27" ht="14.25" customHeight="1" x14ac:dyDescent="0.35">
      <c r="C194" s="6"/>
      <c r="D194" s="140"/>
      <c r="H194" s="51"/>
      <c r="M194" s="52"/>
      <c r="N194" s="50"/>
      <c r="O194" s="6"/>
      <c r="P194" s="6"/>
      <c r="Q194" s="6"/>
      <c r="AA194" s="6"/>
    </row>
    <row r="195" spans="3:27" ht="14.25" customHeight="1" x14ac:dyDescent="0.35">
      <c r="C195" s="6"/>
      <c r="D195" s="140"/>
      <c r="H195" s="51"/>
      <c r="M195" s="52"/>
      <c r="N195" s="50"/>
      <c r="O195" s="6"/>
      <c r="P195" s="6"/>
      <c r="Q195" s="6"/>
      <c r="AA195" s="6"/>
    </row>
    <row r="196" spans="3:27" ht="14.25" customHeight="1" x14ac:dyDescent="0.35">
      <c r="C196" s="6"/>
      <c r="D196" s="140"/>
      <c r="H196" s="51"/>
      <c r="M196" s="52"/>
      <c r="N196" s="50"/>
      <c r="O196" s="6"/>
      <c r="P196" s="6"/>
      <c r="Q196" s="6"/>
      <c r="AA196" s="6"/>
    </row>
    <row r="197" spans="3:27" ht="14.25" customHeight="1" x14ac:dyDescent="0.35">
      <c r="C197" s="6"/>
      <c r="D197" s="140"/>
      <c r="H197" s="51"/>
      <c r="M197" s="52"/>
      <c r="N197" s="50"/>
      <c r="O197" s="6"/>
      <c r="P197" s="6"/>
      <c r="Q197" s="6"/>
      <c r="AA197" s="6"/>
    </row>
    <row r="198" spans="3:27" ht="14.25" customHeight="1" x14ac:dyDescent="0.35">
      <c r="C198" s="6"/>
      <c r="D198" s="140"/>
      <c r="H198" s="51"/>
      <c r="M198" s="52"/>
      <c r="N198" s="50"/>
      <c r="O198" s="6"/>
      <c r="P198" s="6"/>
      <c r="Q198" s="6"/>
      <c r="AA198" s="6"/>
    </row>
    <row r="199" spans="3:27" ht="14.25" customHeight="1" x14ac:dyDescent="0.35">
      <c r="C199" s="6"/>
      <c r="D199" s="140"/>
      <c r="H199" s="51"/>
      <c r="M199" s="52"/>
      <c r="N199" s="50"/>
      <c r="O199" s="6"/>
      <c r="P199" s="6"/>
      <c r="Q199" s="6"/>
      <c r="AA199" s="6"/>
    </row>
    <row r="200" spans="3:27" ht="14.25" customHeight="1" x14ac:dyDescent="0.35">
      <c r="C200" s="6"/>
      <c r="D200" s="140"/>
      <c r="H200" s="51"/>
      <c r="M200" s="52"/>
      <c r="N200" s="50"/>
      <c r="O200" s="6"/>
      <c r="P200" s="6"/>
      <c r="Q200" s="6"/>
      <c r="AA200" s="6"/>
    </row>
    <row r="201" spans="3:27" ht="14.25" customHeight="1" x14ac:dyDescent="0.35">
      <c r="C201" s="6"/>
      <c r="D201" s="140"/>
      <c r="H201" s="51"/>
      <c r="M201" s="52"/>
      <c r="N201" s="50"/>
      <c r="O201" s="6"/>
      <c r="P201" s="6"/>
      <c r="Q201" s="6"/>
      <c r="AA201" s="6"/>
    </row>
    <row r="202" spans="3:27" ht="14.25" customHeight="1" x14ac:dyDescent="0.35">
      <c r="C202" s="6"/>
      <c r="D202" s="140"/>
      <c r="H202" s="51"/>
      <c r="M202" s="52"/>
      <c r="N202" s="50"/>
      <c r="O202" s="6"/>
      <c r="P202" s="6"/>
      <c r="Q202" s="6"/>
      <c r="AA202" s="6"/>
    </row>
    <row r="203" spans="3:27" ht="14.25" customHeight="1" x14ac:dyDescent="0.35">
      <c r="C203" s="6"/>
      <c r="D203" s="140"/>
      <c r="H203" s="51"/>
      <c r="M203" s="52"/>
      <c r="N203" s="50"/>
      <c r="O203" s="6"/>
      <c r="P203" s="6"/>
      <c r="Q203" s="6"/>
      <c r="AA203" s="6"/>
    </row>
    <row r="204" spans="3:27" ht="14.25" customHeight="1" x14ac:dyDescent="0.35">
      <c r="C204" s="6"/>
      <c r="D204" s="140"/>
      <c r="H204" s="51"/>
      <c r="M204" s="52"/>
      <c r="N204" s="50"/>
      <c r="O204" s="6"/>
      <c r="P204" s="6"/>
      <c r="Q204" s="6"/>
      <c r="AA204" s="6"/>
    </row>
    <row r="205" spans="3:27" ht="14.25" customHeight="1" x14ac:dyDescent="0.35">
      <c r="C205" s="6"/>
      <c r="D205" s="140"/>
      <c r="H205" s="51"/>
      <c r="M205" s="52"/>
      <c r="N205" s="50"/>
      <c r="O205" s="6"/>
      <c r="P205" s="6"/>
      <c r="Q205" s="6"/>
      <c r="AA205" s="6"/>
    </row>
    <row r="206" spans="3:27" ht="14.25" customHeight="1" x14ac:dyDescent="0.35">
      <c r="C206" s="6"/>
      <c r="D206" s="140"/>
      <c r="H206" s="51"/>
      <c r="M206" s="52"/>
      <c r="N206" s="50"/>
      <c r="O206" s="6"/>
      <c r="P206" s="6"/>
      <c r="Q206" s="6"/>
      <c r="AA206" s="6"/>
    </row>
    <row r="207" spans="3:27" ht="14.25" customHeight="1" x14ac:dyDescent="0.35">
      <c r="C207" s="6"/>
      <c r="D207" s="140"/>
      <c r="H207" s="51"/>
      <c r="M207" s="52"/>
      <c r="N207" s="50"/>
      <c r="O207" s="6"/>
      <c r="P207" s="6"/>
      <c r="Q207" s="6"/>
      <c r="AA207" s="6"/>
    </row>
    <row r="208" spans="3:27" ht="14.25" customHeight="1" x14ac:dyDescent="0.35">
      <c r="C208" s="6"/>
      <c r="D208" s="140"/>
      <c r="H208" s="51"/>
      <c r="M208" s="52"/>
      <c r="N208" s="50"/>
      <c r="O208" s="6"/>
      <c r="P208" s="6"/>
      <c r="Q208" s="6"/>
      <c r="AA208" s="6"/>
    </row>
    <row r="209" spans="3:27" ht="14.25" customHeight="1" x14ac:dyDescent="0.35">
      <c r="C209" s="6"/>
      <c r="D209" s="140"/>
      <c r="H209" s="51"/>
      <c r="M209" s="52"/>
      <c r="N209" s="50"/>
      <c r="O209" s="6"/>
      <c r="P209" s="6"/>
      <c r="Q209" s="6"/>
      <c r="AA209" s="6"/>
    </row>
    <row r="210" spans="3:27" ht="14.25" customHeight="1" x14ac:dyDescent="0.35">
      <c r="C210" s="6"/>
      <c r="D210" s="140"/>
      <c r="H210" s="51"/>
      <c r="M210" s="52"/>
      <c r="N210" s="50"/>
      <c r="O210" s="6"/>
      <c r="P210" s="6"/>
      <c r="Q210" s="6"/>
      <c r="AA210" s="6"/>
    </row>
    <row r="211" spans="3:27" ht="14.25" customHeight="1" x14ac:dyDescent="0.35">
      <c r="C211" s="6"/>
      <c r="D211" s="140"/>
      <c r="H211" s="51"/>
      <c r="M211" s="52"/>
      <c r="N211" s="50"/>
      <c r="O211" s="6"/>
      <c r="P211" s="6"/>
      <c r="Q211" s="6"/>
      <c r="AA211" s="6"/>
    </row>
    <row r="212" spans="3:27" ht="14.25" customHeight="1" x14ac:dyDescent="0.35">
      <c r="C212" s="6"/>
      <c r="D212" s="140"/>
      <c r="H212" s="51"/>
      <c r="M212" s="52"/>
      <c r="N212" s="50"/>
      <c r="O212" s="6"/>
      <c r="P212" s="6"/>
      <c r="Q212" s="6"/>
      <c r="AA212" s="6"/>
    </row>
    <row r="213" spans="3:27" ht="14.25" customHeight="1" x14ac:dyDescent="0.35">
      <c r="C213" s="6"/>
      <c r="D213" s="140"/>
      <c r="H213" s="51"/>
      <c r="M213" s="52"/>
      <c r="N213" s="50"/>
      <c r="O213" s="6"/>
      <c r="P213" s="6"/>
      <c r="Q213" s="6"/>
      <c r="AA213" s="6"/>
    </row>
    <row r="214" spans="3:27" ht="14.25" customHeight="1" x14ac:dyDescent="0.35">
      <c r="C214" s="6"/>
      <c r="D214" s="140"/>
      <c r="H214" s="51"/>
      <c r="M214" s="52"/>
      <c r="N214" s="50"/>
      <c r="O214" s="6"/>
      <c r="P214" s="6"/>
      <c r="Q214" s="6"/>
      <c r="AA214" s="6"/>
    </row>
    <row r="215" spans="3:27" ht="14.25" customHeight="1" x14ac:dyDescent="0.35">
      <c r="C215" s="6"/>
      <c r="D215" s="140"/>
      <c r="H215" s="51"/>
      <c r="M215" s="52"/>
      <c r="N215" s="50"/>
      <c r="O215" s="6"/>
      <c r="P215" s="6"/>
      <c r="Q215" s="6"/>
      <c r="AA215" s="6"/>
    </row>
    <row r="216" spans="3:27" ht="14.25" customHeight="1" x14ac:dyDescent="0.35">
      <c r="C216" s="6"/>
      <c r="D216" s="140"/>
      <c r="H216" s="51"/>
      <c r="M216" s="52"/>
      <c r="N216" s="50"/>
      <c r="O216" s="6"/>
      <c r="P216" s="6"/>
      <c r="Q216" s="6"/>
      <c r="AA216" s="6"/>
    </row>
    <row r="217" spans="3:27" ht="14.25" customHeight="1" x14ac:dyDescent="0.35">
      <c r="C217" s="6"/>
      <c r="D217" s="140"/>
      <c r="H217" s="51"/>
      <c r="M217" s="52"/>
      <c r="N217" s="50"/>
      <c r="O217" s="6"/>
      <c r="P217" s="6"/>
      <c r="Q217" s="6"/>
      <c r="AA217" s="6"/>
    </row>
    <row r="218" spans="3:27" ht="14.25" customHeight="1" x14ac:dyDescent="0.35">
      <c r="C218" s="6"/>
      <c r="D218" s="140"/>
      <c r="H218" s="51"/>
      <c r="M218" s="52"/>
      <c r="N218" s="50"/>
      <c r="O218" s="6"/>
      <c r="P218" s="6"/>
      <c r="Q218" s="6"/>
      <c r="AA218" s="6"/>
    </row>
    <row r="219" spans="3:27" ht="14.25" customHeight="1" x14ac:dyDescent="0.35">
      <c r="C219" s="6"/>
      <c r="D219" s="140"/>
      <c r="H219" s="51"/>
      <c r="M219" s="52"/>
      <c r="N219" s="50"/>
      <c r="O219" s="6"/>
      <c r="P219" s="6"/>
      <c r="Q219" s="6"/>
      <c r="AA219" s="6"/>
    </row>
    <row r="220" spans="3:27" ht="14.25" customHeight="1" x14ac:dyDescent="0.35">
      <c r="C220" s="6"/>
      <c r="D220" s="140"/>
      <c r="H220" s="51"/>
      <c r="M220" s="52"/>
      <c r="N220" s="50"/>
      <c r="O220" s="6"/>
      <c r="P220" s="6"/>
      <c r="Q220" s="6"/>
      <c r="AA220" s="6"/>
    </row>
    <row r="221" spans="3:27" ht="14.25" customHeight="1" x14ac:dyDescent="0.35">
      <c r="C221" s="6"/>
      <c r="D221" s="140"/>
      <c r="H221" s="51"/>
      <c r="M221" s="52"/>
      <c r="N221" s="50"/>
      <c r="O221" s="6"/>
      <c r="P221" s="6"/>
      <c r="Q221" s="6"/>
      <c r="AA221" s="6"/>
    </row>
    <row r="222" spans="3:27" ht="14.25" customHeight="1" x14ac:dyDescent="0.35">
      <c r="C222" s="6"/>
      <c r="D222" s="140"/>
      <c r="H222" s="51"/>
      <c r="M222" s="52"/>
      <c r="N222" s="50"/>
      <c r="O222" s="6"/>
      <c r="P222" s="6"/>
      <c r="Q222" s="6"/>
      <c r="AA222" s="6"/>
    </row>
    <row r="223" spans="3:27" ht="14.25" customHeight="1" x14ac:dyDescent="0.35">
      <c r="C223" s="6"/>
      <c r="D223" s="140"/>
      <c r="H223" s="51"/>
      <c r="M223" s="52"/>
      <c r="N223" s="50"/>
      <c r="O223" s="6"/>
      <c r="P223" s="6"/>
      <c r="Q223" s="6"/>
      <c r="AA223" s="6"/>
    </row>
    <row r="224" spans="3:27" ht="14.25" customHeight="1" x14ac:dyDescent="0.35">
      <c r="C224" s="6"/>
      <c r="D224" s="140"/>
      <c r="H224" s="51"/>
      <c r="M224" s="52"/>
      <c r="N224" s="50"/>
      <c r="O224" s="6"/>
      <c r="P224" s="6"/>
      <c r="Q224" s="6"/>
      <c r="AA224" s="6"/>
    </row>
    <row r="225" spans="3:27" ht="14.25" customHeight="1" x14ac:dyDescent="0.35">
      <c r="C225" s="6"/>
      <c r="D225" s="140"/>
      <c r="H225" s="51"/>
      <c r="M225" s="52"/>
      <c r="N225" s="50"/>
      <c r="O225" s="6"/>
      <c r="P225" s="6"/>
      <c r="Q225" s="6"/>
      <c r="AA225" s="6"/>
    </row>
    <row r="226" spans="3:27" ht="14.25" customHeight="1" x14ac:dyDescent="0.35">
      <c r="C226" s="6"/>
      <c r="D226" s="140"/>
      <c r="H226" s="51"/>
      <c r="M226" s="52"/>
      <c r="N226" s="50"/>
      <c r="O226" s="6"/>
      <c r="P226" s="6"/>
      <c r="Q226" s="6"/>
      <c r="AA226" s="6"/>
    </row>
    <row r="227" spans="3:27" ht="14.25" customHeight="1" x14ac:dyDescent="0.35">
      <c r="C227" s="6"/>
      <c r="D227" s="140"/>
      <c r="H227" s="51"/>
      <c r="M227" s="52"/>
      <c r="N227" s="50"/>
      <c r="O227" s="6"/>
      <c r="P227" s="6"/>
      <c r="Q227" s="6"/>
      <c r="AA227" s="6"/>
    </row>
    <row r="228" spans="3:27" ht="14.25" customHeight="1" x14ac:dyDescent="0.35">
      <c r="C228" s="6"/>
      <c r="D228" s="140"/>
      <c r="H228" s="51"/>
      <c r="M228" s="52"/>
      <c r="N228" s="50"/>
      <c r="O228" s="6"/>
      <c r="P228" s="6"/>
      <c r="Q228" s="6"/>
      <c r="AA228" s="6"/>
    </row>
    <row r="229" spans="3:27" ht="14.25" customHeight="1" x14ac:dyDescent="0.35">
      <c r="C229" s="6"/>
      <c r="D229" s="140"/>
      <c r="H229" s="51"/>
      <c r="M229" s="52"/>
      <c r="N229" s="50"/>
      <c r="O229" s="6"/>
      <c r="P229" s="6"/>
      <c r="Q229" s="6"/>
      <c r="AA229" s="6"/>
    </row>
    <row r="230" spans="3:27" ht="14.25" customHeight="1" x14ac:dyDescent="0.35">
      <c r="C230" s="6"/>
      <c r="D230" s="140"/>
      <c r="H230" s="51"/>
      <c r="M230" s="52"/>
      <c r="N230" s="50"/>
      <c r="O230" s="6"/>
      <c r="P230" s="6"/>
      <c r="Q230" s="6"/>
      <c r="AA230" s="6"/>
    </row>
    <row r="231" spans="3:27" ht="14.25" customHeight="1" x14ac:dyDescent="0.35">
      <c r="C231" s="6"/>
      <c r="D231" s="140"/>
      <c r="H231" s="51"/>
      <c r="M231" s="52"/>
      <c r="N231" s="50"/>
      <c r="O231" s="6"/>
      <c r="P231" s="6"/>
      <c r="Q231" s="6"/>
      <c r="AA231" s="6"/>
    </row>
    <row r="232" spans="3:27" ht="14.25" customHeight="1" x14ac:dyDescent="0.35">
      <c r="C232" s="6"/>
      <c r="D232" s="140"/>
      <c r="H232" s="51"/>
      <c r="M232" s="52"/>
      <c r="N232" s="50"/>
      <c r="O232" s="6"/>
      <c r="P232" s="6"/>
      <c r="Q232" s="6"/>
      <c r="AA232" s="6"/>
    </row>
    <row r="233" spans="3:27" ht="14.25" customHeight="1" x14ac:dyDescent="0.35">
      <c r="C233" s="6"/>
      <c r="D233" s="140"/>
      <c r="H233" s="51"/>
      <c r="M233" s="52"/>
      <c r="N233" s="50"/>
      <c r="O233" s="6"/>
      <c r="P233" s="6"/>
      <c r="Q233" s="6"/>
      <c r="AA233" s="6"/>
    </row>
    <row r="234" spans="3:27" ht="14.25" customHeight="1" x14ac:dyDescent="0.35">
      <c r="C234" s="6"/>
      <c r="D234" s="140"/>
      <c r="H234" s="51"/>
      <c r="M234" s="52"/>
      <c r="N234" s="50"/>
      <c r="O234" s="6"/>
      <c r="P234" s="6"/>
      <c r="Q234" s="6"/>
      <c r="AA234" s="6"/>
    </row>
    <row r="235" spans="3:27" ht="14.25" customHeight="1" x14ac:dyDescent="0.35">
      <c r="C235" s="6"/>
      <c r="D235" s="140"/>
      <c r="H235" s="51"/>
      <c r="M235" s="52"/>
      <c r="N235" s="50"/>
      <c r="O235" s="6"/>
      <c r="P235" s="6"/>
      <c r="Q235" s="6"/>
      <c r="AA235" s="6"/>
    </row>
    <row r="236" spans="3:27" ht="14.25" customHeight="1" x14ac:dyDescent="0.35">
      <c r="C236" s="6"/>
      <c r="D236" s="140"/>
      <c r="H236" s="51"/>
      <c r="M236" s="52"/>
      <c r="N236" s="50"/>
      <c r="O236" s="6"/>
      <c r="P236" s="6"/>
      <c r="Q236" s="6"/>
      <c r="AA236" s="6"/>
    </row>
    <row r="237" spans="3:27" ht="14.25" customHeight="1" x14ac:dyDescent="0.35">
      <c r="C237" s="6"/>
      <c r="D237" s="140"/>
      <c r="H237" s="51"/>
      <c r="M237" s="52"/>
      <c r="N237" s="50"/>
      <c r="O237" s="6"/>
      <c r="P237" s="6"/>
      <c r="Q237" s="6"/>
      <c r="AA237" s="6"/>
    </row>
    <row r="238" spans="3:27" ht="14.25" customHeight="1" x14ac:dyDescent="0.35">
      <c r="C238" s="6"/>
      <c r="D238" s="140"/>
      <c r="H238" s="51"/>
      <c r="M238" s="52"/>
      <c r="N238" s="50"/>
      <c r="O238" s="6"/>
      <c r="P238" s="6"/>
      <c r="Q238" s="6"/>
      <c r="AA238" s="6"/>
    </row>
    <row r="239" spans="3:27" ht="14.25" customHeight="1" x14ac:dyDescent="0.35">
      <c r="C239" s="6"/>
      <c r="D239" s="140"/>
      <c r="H239" s="51"/>
      <c r="M239" s="52"/>
      <c r="N239" s="50"/>
      <c r="O239" s="6"/>
      <c r="P239" s="6"/>
      <c r="Q239" s="6"/>
      <c r="AA239" s="6"/>
    </row>
    <row r="240" spans="3:27" ht="14.25" customHeight="1" x14ac:dyDescent="0.35">
      <c r="C240" s="6"/>
      <c r="D240" s="140"/>
      <c r="H240" s="51"/>
      <c r="M240" s="52"/>
      <c r="N240" s="50"/>
      <c r="O240" s="6"/>
      <c r="P240" s="6"/>
      <c r="Q240" s="6"/>
      <c r="AA240" s="6"/>
    </row>
    <row r="241" spans="3:27" ht="14.25" customHeight="1" x14ac:dyDescent="0.35">
      <c r="C241" s="6"/>
      <c r="D241" s="140"/>
      <c r="H241" s="51"/>
      <c r="M241" s="52"/>
      <c r="N241" s="50"/>
      <c r="O241" s="6"/>
      <c r="P241" s="6"/>
      <c r="Q241" s="6"/>
      <c r="AA241" s="6"/>
    </row>
    <row r="242" spans="3:27" ht="14.25" customHeight="1" x14ac:dyDescent="0.35">
      <c r="C242" s="6"/>
      <c r="D242" s="140"/>
      <c r="H242" s="51"/>
      <c r="M242" s="52"/>
      <c r="N242" s="50"/>
      <c r="O242" s="6"/>
      <c r="P242" s="6"/>
      <c r="Q242" s="6"/>
      <c r="AA242" s="6"/>
    </row>
    <row r="243" spans="3:27" ht="14.25" customHeight="1" x14ac:dyDescent="0.35">
      <c r="C243" s="6"/>
      <c r="D243" s="140"/>
      <c r="H243" s="51"/>
      <c r="M243" s="52"/>
      <c r="N243" s="50"/>
      <c r="O243" s="6"/>
      <c r="P243" s="6"/>
      <c r="Q243" s="6"/>
      <c r="AA243" s="6"/>
    </row>
    <row r="244" spans="3:27" ht="14.25" customHeight="1" x14ac:dyDescent="0.35">
      <c r="C244" s="6"/>
      <c r="D244" s="140"/>
      <c r="H244" s="51"/>
      <c r="M244" s="52"/>
      <c r="N244" s="50"/>
      <c r="O244" s="6"/>
      <c r="P244" s="6"/>
      <c r="Q244" s="6"/>
      <c r="AA244" s="6"/>
    </row>
    <row r="245" spans="3:27" ht="14.25" customHeight="1" x14ac:dyDescent="0.35">
      <c r="C245" s="6"/>
      <c r="D245" s="140"/>
      <c r="H245" s="51"/>
      <c r="M245" s="52"/>
      <c r="N245" s="50"/>
      <c r="O245" s="6"/>
      <c r="P245" s="6"/>
      <c r="Q245" s="6"/>
      <c r="AA245" s="6"/>
    </row>
    <row r="246" spans="3:27" ht="14.25" customHeight="1" x14ac:dyDescent="0.35">
      <c r="C246" s="6"/>
      <c r="D246" s="140"/>
      <c r="H246" s="51"/>
      <c r="M246" s="52"/>
      <c r="N246" s="50"/>
      <c r="O246" s="6"/>
      <c r="P246" s="6"/>
      <c r="Q246" s="6"/>
      <c r="AA246" s="6"/>
    </row>
    <row r="247" spans="3:27" ht="14.25" customHeight="1" x14ac:dyDescent="0.35">
      <c r="C247" s="6"/>
      <c r="D247" s="140"/>
      <c r="H247" s="51"/>
      <c r="M247" s="52"/>
      <c r="N247" s="50"/>
      <c r="O247" s="6"/>
      <c r="P247" s="6"/>
      <c r="Q247" s="6"/>
      <c r="AA247" s="6"/>
    </row>
    <row r="248" spans="3:27" ht="14.25" customHeight="1" x14ac:dyDescent="0.35">
      <c r="C248" s="6"/>
      <c r="D248" s="140"/>
      <c r="H248" s="51"/>
      <c r="M248" s="52"/>
      <c r="N248" s="50"/>
      <c r="O248" s="6"/>
      <c r="P248" s="6"/>
      <c r="Q248" s="6"/>
      <c r="AA248" s="6"/>
    </row>
    <row r="249" spans="3:27" ht="14.25" customHeight="1" x14ac:dyDescent="0.35">
      <c r="C249" s="6"/>
      <c r="D249" s="140"/>
      <c r="H249" s="51"/>
      <c r="M249" s="52"/>
      <c r="N249" s="50"/>
      <c r="O249" s="6"/>
      <c r="P249" s="6"/>
      <c r="Q249" s="6"/>
      <c r="AA249" s="6"/>
    </row>
    <row r="250" spans="3:27" ht="14.25" customHeight="1" x14ac:dyDescent="0.35">
      <c r="C250" s="6"/>
      <c r="D250" s="140"/>
      <c r="H250" s="51"/>
      <c r="M250" s="52"/>
      <c r="N250" s="50"/>
      <c r="O250" s="6"/>
      <c r="P250" s="6"/>
      <c r="Q250" s="6"/>
      <c r="AA250" s="6"/>
    </row>
    <row r="251" spans="3:27" ht="14.25" customHeight="1" x14ac:dyDescent="0.35">
      <c r="C251" s="6"/>
      <c r="D251" s="140"/>
      <c r="H251" s="51"/>
      <c r="M251" s="52"/>
      <c r="N251" s="50"/>
      <c r="O251" s="6"/>
      <c r="P251" s="6"/>
      <c r="Q251" s="6"/>
      <c r="AA251" s="6"/>
    </row>
    <row r="252" spans="3:27" ht="14.25" customHeight="1" x14ac:dyDescent="0.35">
      <c r="C252" s="6"/>
      <c r="D252" s="140"/>
      <c r="H252" s="51"/>
      <c r="M252" s="52"/>
      <c r="N252" s="50"/>
      <c r="O252" s="6"/>
      <c r="P252" s="6"/>
      <c r="Q252" s="6"/>
      <c r="AA252" s="6"/>
    </row>
    <row r="253" spans="3:27" ht="14.25" customHeight="1" x14ac:dyDescent="0.35">
      <c r="C253" s="6"/>
      <c r="D253" s="140"/>
      <c r="H253" s="51"/>
      <c r="M253" s="52"/>
      <c r="N253" s="50"/>
      <c r="O253" s="6"/>
      <c r="P253" s="6"/>
      <c r="Q253" s="6"/>
      <c r="AA253" s="6"/>
    </row>
    <row r="254" spans="3:27" ht="14.25" customHeight="1" x14ac:dyDescent="0.35">
      <c r="C254" s="6"/>
      <c r="D254" s="140"/>
      <c r="H254" s="51"/>
      <c r="M254" s="52"/>
      <c r="N254" s="50"/>
      <c r="O254" s="6"/>
      <c r="P254" s="6"/>
      <c r="Q254" s="6"/>
      <c r="AA254" s="6"/>
    </row>
    <row r="255" spans="3:27" ht="14.25" customHeight="1" x14ac:dyDescent="0.35">
      <c r="C255" s="6"/>
      <c r="D255" s="140"/>
      <c r="H255" s="51"/>
      <c r="M255" s="52"/>
      <c r="N255" s="50"/>
      <c r="O255" s="6"/>
      <c r="P255" s="6"/>
      <c r="Q255" s="6"/>
      <c r="AA255" s="6"/>
    </row>
    <row r="256" spans="3:27" ht="14.25" customHeight="1" x14ac:dyDescent="0.35">
      <c r="C256" s="6"/>
      <c r="D256" s="140"/>
      <c r="H256" s="51"/>
      <c r="M256" s="52"/>
      <c r="N256" s="50"/>
      <c r="O256" s="6"/>
      <c r="P256" s="6"/>
      <c r="Q256" s="6"/>
      <c r="AA256" s="6"/>
    </row>
    <row r="257" spans="3:27" ht="14.25" customHeight="1" x14ac:dyDescent="0.35">
      <c r="C257" s="6"/>
      <c r="D257" s="140"/>
      <c r="H257" s="51"/>
      <c r="M257" s="52"/>
      <c r="N257" s="50"/>
      <c r="O257" s="6"/>
      <c r="P257" s="6"/>
      <c r="Q257" s="6"/>
      <c r="AA257" s="6"/>
    </row>
    <row r="258" spans="3:27" ht="14.25" customHeight="1" x14ac:dyDescent="0.35">
      <c r="C258" s="6"/>
      <c r="D258" s="140"/>
      <c r="H258" s="51"/>
      <c r="M258" s="52"/>
      <c r="N258" s="50"/>
      <c r="O258" s="6"/>
      <c r="P258" s="6"/>
      <c r="Q258" s="6"/>
      <c r="AA258" s="6"/>
    </row>
    <row r="259" spans="3:27" ht="14.25" customHeight="1" x14ac:dyDescent="0.35">
      <c r="C259" s="6"/>
      <c r="D259" s="140"/>
      <c r="H259" s="51"/>
      <c r="M259" s="52"/>
      <c r="N259" s="50"/>
      <c r="O259" s="6"/>
      <c r="P259" s="6"/>
      <c r="Q259" s="6"/>
      <c r="AA259" s="6"/>
    </row>
    <row r="260" spans="3:27" ht="14.25" customHeight="1" x14ac:dyDescent="0.35">
      <c r="C260" s="6"/>
      <c r="D260" s="140"/>
      <c r="H260" s="51"/>
      <c r="M260" s="52"/>
      <c r="N260" s="50"/>
      <c r="O260" s="6"/>
      <c r="P260" s="6"/>
      <c r="Q260" s="6"/>
      <c r="AA260" s="6"/>
    </row>
    <row r="261" spans="3:27" ht="14.25" customHeight="1" x14ac:dyDescent="0.35">
      <c r="C261" s="6"/>
      <c r="D261" s="140"/>
      <c r="H261" s="51"/>
      <c r="M261" s="52"/>
      <c r="N261" s="50"/>
      <c r="O261" s="6"/>
      <c r="P261" s="6"/>
      <c r="Q261" s="6"/>
      <c r="AA261" s="6"/>
    </row>
    <row r="262" spans="3:27" ht="14.25" customHeight="1" x14ac:dyDescent="0.35">
      <c r="C262" s="6"/>
      <c r="D262" s="140"/>
      <c r="H262" s="51"/>
      <c r="M262" s="52"/>
      <c r="N262" s="50"/>
      <c r="O262" s="6"/>
      <c r="P262" s="6"/>
      <c r="Q262" s="6"/>
      <c r="AA262" s="6"/>
    </row>
    <row r="263" spans="3:27" ht="14.25" customHeight="1" x14ac:dyDescent="0.35">
      <c r="C263" s="6"/>
      <c r="D263" s="140"/>
      <c r="H263" s="51"/>
      <c r="M263" s="52"/>
      <c r="N263" s="50"/>
      <c r="O263" s="6"/>
      <c r="P263" s="6"/>
      <c r="Q263" s="6"/>
      <c r="AA263" s="6"/>
    </row>
    <row r="264" spans="3:27" ht="14.25" customHeight="1" x14ac:dyDescent="0.35">
      <c r="C264" s="6"/>
      <c r="D264" s="140"/>
      <c r="H264" s="51"/>
      <c r="M264" s="52"/>
      <c r="N264" s="50"/>
      <c r="O264" s="6"/>
      <c r="P264" s="6"/>
      <c r="Q264" s="6"/>
      <c r="AA264" s="6"/>
    </row>
    <row r="265" spans="3:27" ht="14.25" customHeight="1" x14ac:dyDescent="0.35">
      <c r="C265" s="6"/>
      <c r="D265" s="140"/>
      <c r="H265" s="51"/>
      <c r="M265" s="52"/>
      <c r="N265" s="50"/>
      <c r="O265" s="6"/>
      <c r="P265" s="6"/>
      <c r="Q265" s="6"/>
      <c r="AA265" s="6"/>
    </row>
    <row r="266" spans="3:27" ht="14.25" customHeight="1" x14ac:dyDescent="0.35">
      <c r="C266" s="6"/>
      <c r="D266" s="140"/>
      <c r="H266" s="51"/>
      <c r="M266" s="52"/>
      <c r="N266" s="50"/>
      <c r="O266" s="6"/>
      <c r="P266" s="6"/>
      <c r="Q266" s="6"/>
      <c r="AA266" s="6"/>
    </row>
    <row r="267" spans="3:27" ht="14.25" customHeight="1" x14ac:dyDescent="0.35">
      <c r="C267" s="6"/>
      <c r="D267" s="140"/>
      <c r="H267" s="51"/>
      <c r="M267" s="52"/>
      <c r="N267" s="50"/>
      <c r="O267" s="6"/>
      <c r="P267" s="6"/>
      <c r="Q267" s="6"/>
      <c r="AA267" s="6"/>
    </row>
    <row r="268" spans="3:27" ht="14.25" customHeight="1" x14ac:dyDescent="0.35">
      <c r="C268" s="6"/>
      <c r="D268" s="140"/>
      <c r="H268" s="51"/>
      <c r="M268" s="52"/>
      <c r="N268" s="50"/>
      <c r="O268" s="6"/>
      <c r="P268" s="6"/>
      <c r="Q268" s="6"/>
      <c r="AA268" s="6"/>
    </row>
    <row r="269" spans="3:27" ht="14.25" customHeight="1" x14ac:dyDescent="0.35">
      <c r="C269" s="6"/>
      <c r="D269" s="140"/>
      <c r="H269" s="51"/>
      <c r="M269" s="52"/>
      <c r="N269" s="50"/>
      <c r="O269" s="6"/>
      <c r="P269" s="6"/>
      <c r="Q269" s="6"/>
      <c r="AA269" s="6"/>
    </row>
    <row r="270" spans="3:27" ht="14.25" customHeight="1" x14ac:dyDescent="0.35">
      <c r="C270" s="6"/>
      <c r="D270" s="140"/>
      <c r="H270" s="51"/>
      <c r="M270" s="52"/>
      <c r="N270" s="50"/>
      <c r="O270" s="6"/>
      <c r="P270" s="6"/>
      <c r="Q270" s="6"/>
      <c r="AA270" s="6"/>
    </row>
    <row r="271" spans="3:27" ht="14.25" customHeight="1" x14ac:dyDescent="0.35">
      <c r="C271" s="6"/>
      <c r="D271" s="140"/>
      <c r="H271" s="51"/>
      <c r="M271" s="52"/>
      <c r="N271" s="50"/>
      <c r="O271" s="6"/>
      <c r="P271" s="6"/>
      <c r="Q271" s="6"/>
      <c r="AA271" s="6"/>
    </row>
    <row r="272" spans="3:27" ht="14.25" customHeight="1" x14ac:dyDescent="0.35">
      <c r="C272" s="6"/>
      <c r="D272" s="140"/>
      <c r="H272" s="51"/>
      <c r="M272" s="52"/>
      <c r="N272" s="50"/>
      <c r="O272" s="6"/>
      <c r="P272" s="6"/>
      <c r="Q272" s="6"/>
      <c r="AA272" s="6"/>
    </row>
    <row r="273" spans="3:27" ht="14.25" customHeight="1" x14ac:dyDescent="0.35">
      <c r="C273" s="6"/>
      <c r="D273" s="140"/>
      <c r="H273" s="51"/>
      <c r="M273" s="52"/>
      <c r="N273" s="50"/>
      <c r="O273" s="6"/>
      <c r="P273" s="6"/>
      <c r="Q273" s="6"/>
      <c r="AA273" s="6"/>
    </row>
    <row r="274" spans="3:27" ht="14.25" customHeight="1" x14ac:dyDescent="0.35">
      <c r="C274" s="6"/>
      <c r="D274" s="140"/>
      <c r="H274" s="51"/>
      <c r="M274" s="52"/>
      <c r="N274" s="50"/>
      <c r="O274" s="6"/>
      <c r="P274" s="6"/>
      <c r="Q274" s="6"/>
      <c r="AA274" s="6"/>
    </row>
    <row r="275" spans="3:27" ht="14.25" customHeight="1" x14ac:dyDescent="0.35">
      <c r="C275" s="6"/>
      <c r="D275" s="140"/>
      <c r="H275" s="51"/>
      <c r="M275" s="52"/>
      <c r="N275" s="50"/>
      <c r="O275" s="6"/>
      <c r="P275" s="6"/>
      <c r="Q275" s="6"/>
      <c r="AA275" s="6"/>
    </row>
    <row r="276" spans="3:27" ht="14.25" customHeight="1" x14ac:dyDescent="0.35">
      <c r="C276" s="6"/>
      <c r="D276" s="140"/>
      <c r="H276" s="51"/>
      <c r="M276" s="52"/>
      <c r="N276" s="50"/>
      <c r="O276" s="6"/>
      <c r="P276" s="6"/>
      <c r="Q276" s="6"/>
      <c r="AA276" s="6"/>
    </row>
    <row r="277" spans="3:27" ht="14.25" customHeight="1" x14ac:dyDescent="0.35">
      <c r="C277" s="6"/>
      <c r="D277" s="140"/>
      <c r="H277" s="51"/>
      <c r="M277" s="52"/>
      <c r="N277" s="50"/>
      <c r="O277" s="6"/>
      <c r="P277" s="6"/>
      <c r="Q277" s="6"/>
      <c r="AA277" s="6"/>
    </row>
    <row r="278" spans="3:27" ht="14.25" customHeight="1" x14ac:dyDescent="0.35">
      <c r="C278" s="6"/>
      <c r="D278" s="140"/>
      <c r="H278" s="51"/>
      <c r="M278" s="52"/>
      <c r="N278" s="50"/>
      <c r="O278" s="6"/>
      <c r="P278" s="6"/>
      <c r="Q278" s="6"/>
      <c r="AA278" s="6"/>
    </row>
    <row r="279" spans="3:27" ht="14.25" customHeight="1" x14ac:dyDescent="0.35">
      <c r="C279" s="6"/>
      <c r="D279" s="140"/>
      <c r="H279" s="51"/>
      <c r="M279" s="52"/>
      <c r="N279" s="50"/>
      <c r="O279" s="6"/>
      <c r="P279" s="6"/>
      <c r="Q279" s="6"/>
      <c r="AA279" s="6"/>
    </row>
    <row r="280" spans="3:27" ht="14.25" customHeight="1" x14ac:dyDescent="0.35">
      <c r="C280" s="6"/>
      <c r="D280" s="140"/>
      <c r="H280" s="51"/>
      <c r="M280" s="52"/>
      <c r="N280" s="50"/>
      <c r="O280" s="6"/>
      <c r="P280" s="6"/>
      <c r="Q280" s="6"/>
      <c r="AA280" s="6"/>
    </row>
    <row r="281" spans="3:27" ht="14.25" customHeight="1" x14ac:dyDescent="0.35">
      <c r="C281" s="6"/>
      <c r="D281" s="140"/>
      <c r="H281" s="51"/>
      <c r="M281" s="52"/>
      <c r="N281" s="50"/>
      <c r="O281" s="6"/>
      <c r="P281" s="6"/>
      <c r="Q281" s="6"/>
      <c r="AA281" s="6"/>
    </row>
    <row r="282" spans="3:27" ht="14.25" customHeight="1" x14ac:dyDescent="0.35">
      <c r="C282" s="6"/>
      <c r="D282" s="140"/>
      <c r="H282" s="51"/>
      <c r="M282" s="52"/>
      <c r="N282" s="50"/>
      <c r="O282" s="6"/>
      <c r="P282" s="6"/>
      <c r="Q282" s="6"/>
      <c r="AA282" s="6"/>
    </row>
    <row r="283" spans="3:27" ht="14.25" customHeight="1" x14ac:dyDescent="0.35">
      <c r="C283" s="6"/>
      <c r="D283" s="140"/>
      <c r="H283" s="51"/>
      <c r="M283" s="52"/>
      <c r="N283" s="50"/>
      <c r="O283" s="6"/>
      <c r="P283" s="6"/>
      <c r="Q283" s="6"/>
      <c r="AA283" s="6"/>
    </row>
    <row r="284" spans="3:27" ht="14.25" customHeight="1" x14ac:dyDescent="0.35">
      <c r="C284" s="6"/>
      <c r="D284" s="140"/>
      <c r="H284" s="51"/>
      <c r="M284" s="52"/>
      <c r="N284" s="50"/>
      <c r="O284" s="6"/>
      <c r="P284" s="6"/>
      <c r="Q284" s="6"/>
      <c r="AA284" s="6"/>
    </row>
    <row r="285" spans="3:27" ht="14.25" customHeight="1" x14ac:dyDescent="0.35">
      <c r="C285" s="6"/>
      <c r="D285" s="140"/>
      <c r="H285" s="51"/>
      <c r="M285" s="52"/>
      <c r="N285" s="50"/>
      <c r="O285" s="6"/>
      <c r="P285" s="6"/>
      <c r="Q285" s="6"/>
      <c r="AA285" s="6"/>
    </row>
    <row r="286" spans="3:27" ht="14.25" customHeight="1" x14ac:dyDescent="0.35">
      <c r="C286" s="6"/>
      <c r="D286" s="140"/>
      <c r="H286" s="51"/>
      <c r="M286" s="52"/>
      <c r="N286" s="50"/>
      <c r="O286" s="6"/>
      <c r="P286" s="6"/>
      <c r="Q286" s="6"/>
      <c r="AA286" s="6"/>
    </row>
    <row r="287" spans="3:27" ht="14.25" customHeight="1" x14ac:dyDescent="0.35">
      <c r="C287" s="6"/>
      <c r="D287" s="140"/>
      <c r="H287" s="51"/>
      <c r="M287" s="52"/>
      <c r="N287" s="50"/>
      <c r="O287" s="6"/>
      <c r="P287" s="6"/>
      <c r="Q287" s="6"/>
      <c r="AA287" s="6"/>
    </row>
    <row r="288" spans="3:27" ht="14.25" customHeight="1" x14ac:dyDescent="0.35">
      <c r="C288" s="6"/>
      <c r="D288" s="140"/>
      <c r="H288" s="51"/>
      <c r="M288" s="52"/>
      <c r="N288" s="50"/>
      <c r="O288" s="6"/>
      <c r="P288" s="6"/>
      <c r="Q288" s="6"/>
      <c r="AA288" s="6"/>
    </row>
    <row r="289" spans="3:27" ht="14.25" customHeight="1" x14ac:dyDescent="0.35">
      <c r="C289" s="6"/>
      <c r="D289" s="140"/>
      <c r="H289" s="51"/>
      <c r="M289" s="52"/>
      <c r="N289" s="50"/>
      <c r="O289" s="6"/>
      <c r="P289" s="6"/>
      <c r="Q289" s="6"/>
      <c r="AA289" s="6"/>
    </row>
    <row r="290" spans="3:27" ht="14.25" customHeight="1" x14ac:dyDescent="0.35">
      <c r="C290" s="6"/>
      <c r="D290" s="140"/>
      <c r="H290" s="51"/>
      <c r="M290" s="52"/>
      <c r="N290" s="50"/>
      <c r="O290" s="6"/>
      <c r="P290" s="6"/>
      <c r="Q290" s="6"/>
      <c r="AA290" s="6"/>
    </row>
    <row r="291" spans="3:27" ht="14.25" customHeight="1" x14ac:dyDescent="0.35">
      <c r="C291" s="6"/>
      <c r="D291" s="140"/>
      <c r="H291" s="51"/>
      <c r="M291" s="52"/>
      <c r="N291" s="50"/>
      <c r="O291" s="6"/>
      <c r="P291" s="6"/>
      <c r="Q291" s="6"/>
      <c r="AA291" s="6"/>
    </row>
    <row r="292" spans="3:27" ht="14.25" customHeight="1" x14ac:dyDescent="0.35">
      <c r="C292" s="6"/>
      <c r="D292" s="140"/>
      <c r="H292" s="51"/>
      <c r="M292" s="52"/>
      <c r="N292" s="50"/>
      <c r="O292" s="6"/>
      <c r="P292" s="6"/>
      <c r="Q292" s="6"/>
      <c r="AA292" s="6"/>
    </row>
    <row r="293" spans="3:27" ht="14.25" customHeight="1" x14ac:dyDescent="0.35">
      <c r="C293" s="6"/>
      <c r="D293" s="140"/>
      <c r="H293" s="51"/>
      <c r="M293" s="52"/>
      <c r="N293" s="50"/>
      <c r="O293" s="6"/>
      <c r="P293" s="6"/>
      <c r="Q293" s="6"/>
      <c r="AA293" s="6"/>
    </row>
    <row r="294" spans="3:27" ht="14.25" customHeight="1" x14ac:dyDescent="0.35">
      <c r="C294" s="6"/>
      <c r="D294" s="140"/>
      <c r="H294" s="51"/>
      <c r="M294" s="52"/>
      <c r="N294" s="50"/>
      <c r="O294" s="6"/>
      <c r="P294" s="6"/>
      <c r="Q294" s="6"/>
      <c r="AA294" s="6"/>
    </row>
    <row r="295" spans="3:27" ht="14.25" customHeight="1" x14ac:dyDescent="0.35">
      <c r="C295" s="6"/>
      <c r="D295" s="140"/>
      <c r="H295" s="51"/>
      <c r="M295" s="52"/>
      <c r="N295" s="50"/>
      <c r="O295" s="6"/>
      <c r="P295" s="6"/>
      <c r="Q295" s="6"/>
      <c r="AA295" s="6"/>
    </row>
    <row r="296" spans="3:27" ht="14.25" customHeight="1" x14ac:dyDescent="0.35">
      <c r="C296" s="6"/>
      <c r="D296" s="140"/>
      <c r="H296" s="51"/>
      <c r="M296" s="52"/>
      <c r="N296" s="50"/>
      <c r="O296" s="6"/>
      <c r="P296" s="6"/>
      <c r="Q296" s="6"/>
      <c r="AA296" s="6"/>
    </row>
    <row r="297" spans="3:27" ht="14.25" customHeight="1" x14ac:dyDescent="0.35">
      <c r="C297" s="6"/>
      <c r="D297" s="140"/>
      <c r="H297" s="51"/>
      <c r="M297" s="52"/>
      <c r="N297" s="50"/>
      <c r="O297" s="6"/>
      <c r="P297" s="6"/>
      <c r="Q297" s="6"/>
      <c r="AA297" s="6"/>
    </row>
    <row r="298" spans="3:27" ht="14.25" customHeight="1" x14ac:dyDescent="0.35">
      <c r="C298" s="6"/>
      <c r="D298" s="140"/>
      <c r="H298" s="51"/>
      <c r="M298" s="52"/>
      <c r="N298" s="50"/>
      <c r="O298" s="6"/>
      <c r="P298" s="6"/>
      <c r="Q298" s="6"/>
      <c r="AA298" s="6"/>
    </row>
    <row r="299" spans="3:27" ht="14.25" customHeight="1" x14ac:dyDescent="0.35">
      <c r="C299" s="6"/>
      <c r="D299" s="140"/>
      <c r="H299" s="51"/>
      <c r="M299" s="52"/>
      <c r="N299" s="50"/>
      <c r="O299" s="6"/>
      <c r="P299" s="6"/>
      <c r="Q299" s="6"/>
      <c r="AA299" s="6"/>
    </row>
    <row r="300" spans="3:27" ht="14.25" customHeight="1" x14ac:dyDescent="0.35">
      <c r="C300" s="6"/>
      <c r="D300" s="140"/>
      <c r="H300" s="51"/>
      <c r="M300" s="52"/>
      <c r="N300" s="50"/>
      <c r="O300" s="6"/>
      <c r="P300" s="6"/>
      <c r="Q300" s="6"/>
      <c r="AA300" s="6"/>
    </row>
    <row r="301" spans="3:27" ht="14.25" customHeight="1" x14ac:dyDescent="0.35">
      <c r="C301" s="6"/>
      <c r="D301" s="140"/>
      <c r="H301" s="51"/>
      <c r="M301" s="52"/>
      <c r="N301" s="50"/>
      <c r="O301" s="6"/>
      <c r="P301" s="6"/>
      <c r="Q301" s="6"/>
      <c r="AA301" s="6"/>
    </row>
    <row r="302" spans="3:27" ht="14.25" customHeight="1" x14ac:dyDescent="0.35">
      <c r="C302" s="6"/>
      <c r="D302" s="140"/>
      <c r="H302" s="51"/>
      <c r="M302" s="52"/>
      <c r="N302" s="50"/>
      <c r="O302" s="6"/>
      <c r="P302" s="6"/>
      <c r="Q302" s="6"/>
      <c r="AA302" s="6"/>
    </row>
    <row r="303" spans="3:27" ht="14.25" customHeight="1" x14ac:dyDescent="0.35">
      <c r="C303" s="6"/>
      <c r="D303" s="140"/>
      <c r="H303" s="51"/>
      <c r="M303" s="52"/>
      <c r="N303" s="50"/>
      <c r="O303" s="6"/>
      <c r="P303" s="6"/>
      <c r="Q303" s="6"/>
      <c r="AA303" s="6"/>
    </row>
    <row r="304" spans="3:27" ht="14.25" customHeight="1" x14ac:dyDescent="0.35">
      <c r="C304" s="6"/>
      <c r="D304" s="140"/>
      <c r="H304" s="51"/>
      <c r="M304" s="52"/>
      <c r="N304" s="50"/>
      <c r="O304" s="6"/>
      <c r="P304" s="6"/>
      <c r="Q304" s="6"/>
      <c r="AA304" s="6"/>
    </row>
    <row r="305" spans="3:27" ht="14.25" customHeight="1" x14ac:dyDescent="0.35">
      <c r="C305" s="6"/>
      <c r="D305" s="140"/>
      <c r="H305" s="51"/>
      <c r="M305" s="52"/>
      <c r="N305" s="50"/>
      <c r="O305" s="6"/>
      <c r="P305" s="6"/>
      <c r="Q305" s="6"/>
      <c r="AA305" s="6"/>
    </row>
    <row r="306" spans="3:27" ht="14.25" customHeight="1" x14ac:dyDescent="0.35">
      <c r="C306" s="6"/>
      <c r="D306" s="140"/>
      <c r="H306" s="51"/>
      <c r="M306" s="52"/>
      <c r="N306" s="50"/>
      <c r="O306" s="6"/>
      <c r="P306" s="6"/>
      <c r="Q306" s="6"/>
      <c r="AA306" s="6"/>
    </row>
    <row r="307" spans="3:27" ht="14.25" customHeight="1" x14ac:dyDescent="0.35">
      <c r="C307" s="6"/>
      <c r="D307" s="140"/>
      <c r="H307" s="51"/>
      <c r="M307" s="52"/>
      <c r="N307" s="50"/>
      <c r="O307" s="6"/>
      <c r="P307" s="6"/>
      <c r="Q307" s="6"/>
      <c r="AA307" s="6"/>
    </row>
    <row r="308" spans="3:27" ht="14.25" customHeight="1" x14ac:dyDescent="0.35">
      <c r="C308" s="6"/>
      <c r="D308" s="140"/>
      <c r="H308" s="51"/>
      <c r="M308" s="52"/>
      <c r="N308" s="50"/>
      <c r="O308" s="6"/>
      <c r="P308" s="6"/>
      <c r="Q308" s="6"/>
      <c r="AA308" s="6"/>
    </row>
    <row r="309" spans="3:27" ht="14.25" customHeight="1" x14ac:dyDescent="0.35">
      <c r="C309" s="6"/>
      <c r="D309" s="140"/>
      <c r="H309" s="51"/>
      <c r="M309" s="52"/>
      <c r="N309" s="50"/>
      <c r="O309" s="6"/>
      <c r="P309" s="6"/>
      <c r="Q309" s="6"/>
      <c r="AA309" s="6"/>
    </row>
    <row r="310" spans="3:27" ht="14.25" customHeight="1" x14ac:dyDescent="0.35">
      <c r="C310" s="6"/>
      <c r="D310" s="140"/>
      <c r="H310" s="51"/>
      <c r="M310" s="52"/>
      <c r="N310" s="50"/>
      <c r="O310" s="6"/>
      <c r="P310" s="6"/>
      <c r="Q310" s="6"/>
      <c r="AA310" s="6"/>
    </row>
    <row r="311" spans="3:27" ht="14.25" customHeight="1" x14ac:dyDescent="0.35">
      <c r="C311" s="6"/>
      <c r="D311" s="140"/>
      <c r="H311" s="51"/>
      <c r="M311" s="52"/>
      <c r="N311" s="50"/>
      <c r="O311" s="6"/>
      <c r="P311" s="6"/>
      <c r="Q311" s="6"/>
      <c r="AA311" s="6"/>
    </row>
    <row r="312" spans="3:27" ht="14.25" customHeight="1" x14ac:dyDescent="0.35">
      <c r="C312" s="6"/>
      <c r="D312" s="140"/>
      <c r="H312" s="51"/>
      <c r="M312" s="52"/>
      <c r="N312" s="50"/>
      <c r="O312" s="6"/>
      <c r="P312" s="6"/>
      <c r="Q312" s="6"/>
      <c r="AA312" s="6"/>
    </row>
    <row r="313" spans="3:27" ht="14.25" customHeight="1" x14ac:dyDescent="0.35">
      <c r="C313" s="6"/>
      <c r="D313" s="140"/>
      <c r="H313" s="51"/>
      <c r="M313" s="52"/>
      <c r="N313" s="50"/>
      <c r="O313" s="6"/>
      <c r="P313" s="6"/>
      <c r="Q313" s="6"/>
      <c r="AA313" s="6"/>
    </row>
    <row r="314" spans="3:27" ht="14.25" customHeight="1" x14ac:dyDescent="0.35">
      <c r="C314" s="6"/>
      <c r="D314" s="140"/>
      <c r="H314" s="51"/>
      <c r="M314" s="52"/>
      <c r="N314" s="50"/>
      <c r="O314" s="6"/>
      <c r="P314" s="6"/>
      <c r="Q314" s="6"/>
      <c r="AA314" s="6"/>
    </row>
    <row r="315" spans="3:27" ht="14.25" customHeight="1" x14ac:dyDescent="0.35">
      <c r="C315" s="6"/>
      <c r="D315" s="140"/>
      <c r="H315" s="51"/>
      <c r="M315" s="52"/>
      <c r="N315" s="50"/>
      <c r="O315" s="6"/>
      <c r="P315" s="6"/>
      <c r="Q315" s="6"/>
      <c r="AA315" s="6"/>
    </row>
    <row r="316" spans="3:27" ht="14.25" customHeight="1" x14ac:dyDescent="0.35">
      <c r="C316" s="6"/>
      <c r="D316" s="140"/>
      <c r="H316" s="51"/>
      <c r="M316" s="52"/>
      <c r="N316" s="50"/>
      <c r="O316" s="6"/>
      <c r="P316" s="6"/>
      <c r="Q316" s="6"/>
      <c r="AA316" s="6"/>
    </row>
    <row r="317" spans="3:27" ht="14.25" customHeight="1" x14ac:dyDescent="0.35">
      <c r="C317" s="6"/>
      <c r="D317" s="140"/>
      <c r="H317" s="51"/>
      <c r="M317" s="52"/>
      <c r="N317" s="50"/>
      <c r="O317" s="6"/>
      <c r="P317" s="6"/>
      <c r="Q317" s="6"/>
      <c r="AA317" s="6"/>
    </row>
    <row r="318" spans="3:27" ht="14.25" customHeight="1" x14ac:dyDescent="0.35">
      <c r="C318" s="6"/>
      <c r="D318" s="140"/>
      <c r="H318" s="51"/>
      <c r="M318" s="52"/>
      <c r="N318" s="50"/>
      <c r="O318" s="6"/>
      <c r="P318" s="6"/>
      <c r="Q318" s="6"/>
      <c r="AA318" s="6"/>
    </row>
    <row r="319" spans="3:27" ht="14.25" customHeight="1" x14ac:dyDescent="0.35">
      <c r="C319" s="6"/>
      <c r="D319" s="140"/>
      <c r="H319" s="51"/>
      <c r="M319" s="52"/>
      <c r="N319" s="50"/>
      <c r="O319" s="6"/>
      <c r="P319" s="6"/>
      <c r="Q319" s="6"/>
      <c r="AA319" s="6"/>
    </row>
    <row r="320" spans="3:27" ht="14.25" customHeight="1" x14ac:dyDescent="0.35">
      <c r="C320" s="6"/>
      <c r="D320" s="140"/>
      <c r="H320" s="51"/>
      <c r="M320" s="52"/>
      <c r="N320" s="50"/>
      <c r="O320" s="6"/>
      <c r="P320" s="6"/>
      <c r="Q320" s="6"/>
      <c r="AA320" s="6"/>
    </row>
    <row r="321" spans="3:27" ht="14.25" customHeight="1" x14ac:dyDescent="0.35">
      <c r="C321" s="6"/>
      <c r="D321" s="140"/>
      <c r="H321" s="51"/>
      <c r="M321" s="52"/>
      <c r="N321" s="50"/>
      <c r="O321" s="6"/>
      <c r="P321" s="6"/>
      <c r="Q321" s="6"/>
      <c r="AA321" s="6"/>
    </row>
    <row r="322" spans="3:27" ht="14.25" customHeight="1" x14ac:dyDescent="0.35">
      <c r="C322" s="6"/>
      <c r="D322" s="140"/>
      <c r="H322" s="51"/>
      <c r="M322" s="52"/>
      <c r="N322" s="50"/>
      <c r="O322" s="6"/>
      <c r="P322" s="6"/>
      <c r="Q322" s="6"/>
      <c r="AA322" s="6"/>
    </row>
    <row r="323" spans="3:27" ht="14.25" customHeight="1" x14ac:dyDescent="0.35">
      <c r="C323" s="6"/>
      <c r="D323" s="140"/>
      <c r="H323" s="51"/>
      <c r="M323" s="52"/>
      <c r="N323" s="50"/>
      <c r="O323" s="6"/>
      <c r="P323" s="6"/>
      <c r="Q323" s="6"/>
      <c r="AA323" s="6"/>
    </row>
    <row r="324" spans="3:27" ht="14.25" customHeight="1" x14ac:dyDescent="0.35">
      <c r="C324" s="6"/>
      <c r="D324" s="140"/>
      <c r="H324" s="51"/>
      <c r="M324" s="52"/>
      <c r="N324" s="50"/>
      <c r="O324" s="6"/>
      <c r="P324" s="6"/>
      <c r="Q324" s="6"/>
      <c r="AA324" s="6"/>
    </row>
    <row r="325" spans="3:27" ht="14.25" customHeight="1" x14ac:dyDescent="0.35">
      <c r="C325" s="6"/>
      <c r="D325" s="140"/>
      <c r="H325" s="51"/>
      <c r="M325" s="52"/>
      <c r="N325" s="50"/>
      <c r="O325" s="6"/>
      <c r="P325" s="6"/>
      <c r="Q325" s="6"/>
      <c r="AA325" s="6"/>
    </row>
    <row r="326" spans="3:27" ht="14.25" customHeight="1" x14ac:dyDescent="0.35">
      <c r="C326" s="6"/>
      <c r="D326" s="140"/>
      <c r="H326" s="51"/>
      <c r="M326" s="52"/>
      <c r="N326" s="50"/>
      <c r="O326" s="6"/>
      <c r="P326" s="6"/>
      <c r="Q326" s="6"/>
      <c r="AA326" s="6"/>
    </row>
    <row r="327" spans="3:27" ht="14.25" customHeight="1" x14ac:dyDescent="0.35">
      <c r="C327" s="6"/>
      <c r="D327" s="140"/>
      <c r="H327" s="51"/>
      <c r="M327" s="52"/>
      <c r="N327" s="50"/>
      <c r="O327" s="6"/>
      <c r="P327" s="6"/>
      <c r="Q327" s="6"/>
      <c r="AA327" s="6"/>
    </row>
    <row r="328" spans="3:27" ht="14.25" customHeight="1" x14ac:dyDescent="0.35">
      <c r="C328" s="6"/>
      <c r="D328" s="140"/>
      <c r="H328" s="51"/>
      <c r="M328" s="52"/>
      <c r="N328" s="50"/>
      <c r="O328" s="6"/>
      <c r="P328" s="6"/>
      <c r="Q328" s="6"/>
      <c r="AA328" s="6"/>
    </row>
    <row r="329" spans="3:27" ht="14.25" customHeight="1" x14ac:dyDescent="0.35">
      <c r="C329" s="6"/>
      <c r="D329" s="140"/>
      <c r="H329" s="51"/>
      <c r="M329" s="52"/>
      <c r="N329" s="50"/>
      <c r="O329" s="6"/>
      <c r="P329" s="6"/>
      <c r="Q329" s="6"/>
      <c r="AA329" s="6"/>
    </row>
    <row r="330" spans="3:27" ht="14.25" customHeight="1" x14ac:dyDescent="0.35">
      <c r="C330" s="6"/>
      <c r="D330" s="140"/>
      <c r="H330" s="51"/>
      <c r="M330" s="52"/>
      <c r="N330" s="50"/>
      <c r="O330" s="6"/>
      <c r="P330" s="6"/>
      <c r="Q330" s="6"/>
      <c r="AA330" s="6"/>
    </row>
    <row r="331" spans="3:27" ht="14.25" customHeight="1" x14ac:dyDescent="0.35">
      <c r="C331" s="6"/>
      <c r="D331" s="140"/>
      <c r="H331" s="51"/>
      <c r="M331" s="52"/>
      <c r="N331" s="50"/>
      <c r="O331" s="6"/>
      <c r="P331" s="6"/>
      <c r="Q331" s="6"/>
      <c r="AA331" s="6"/>
    </row>
    <row r="332" spans="3:27" ht="14.25" customHeight="1" x14ac:dyDescent="0.35">
      <c r="C332" s="6"/>
      <c r="D332" s="140"/>
      <c r="H332" s="51"/>
      <c r="M332" s="52"/>
      <c r="N332" s="50"/>
      <c r="O332" s="6"/>
      <c r="P332" s="6"/>
      <c r="Q332" s="6"/>
      <c r="AA332" s="6"/>
    </row>
    <row r="333" spans="3:27" ht="14.25" customHeight="1" x14ac:dyDescent="0.35">
      <c r="C333" s="6"/>
      <c r="D333" s="140"/>
      <c r="H333" s="51"/>
      <c r="M333" s="52"/>
      <c r="N333" s="50"/>
      <c r="O333" s="6"/>
      <c r="P333" s="6"/>
      <c r="Q333" s="6"/>
      <c r="AA333" s="6"/>
    </row>
    <row r="334" spans="3:27" ht="14.25" customHeight="1" x14ac:dyDescent="0.35">
      <c r="C334" s="6"/>
      <c r="D334" s="140"/>
      <c r="H334" s="51"/>
      <c r="M334" s="52"/>
      <c r="N334" s="50"/>
      <c r="O334" s="6"/>
      <c r="P334" s="6"/>
      <c r="Q334" s="6"/>
      <c r="AA334" s="6"/>
    </row>
    <row r="335" spans="3:27" ht="14.25" customHeight="1" x14ac:dyDescent="0.35">
      <c r="C335" s="6"/>
      <c r="D335" s="140"/>
      <c r="H335" s="51"/>
      <c r="M335" s="52"/>
      <c r="N335" s="50"/>
      <c r="O335" s="6"/>
      <c r="P335" s="6"/>
      <c r="Q335" s="6"/>
      <c r="AA335" s="6"/>
    </row>
    <row r="336" spans="3:27" ht="14.25" customHeight="1" x14ac:dyDescent="0.35">
      <c r="C336" s="6"/>
      <c r="D336" s="140"/>
      <c r="H336" s="51"/>
      <c r="M336" s="52"/>
      <c r="N336" s="50"/>
      <c r="O336" s="6"/>
      <c r="P336" s="6"/>
      <c r="Q336" s="6"/>
      <c r="AA336" s="6"/>
    </row>
    <row r="337" spans="3:27" ht="14.25" customHeight="1" x14ac:dyDescent="0.35">
      <c r="C337" s="6"/>
      <c r="D337" s="140"/>
      <c r="H337" s="51"/>
      <c r="M337" s="52"/>
      <c r="N337" s="50"/>
      <c r="O337" s="6"/>
      <c r="P337" s="6"/>
      <c r="Q337" s="6"/>
      <c r="AA337" s="6"/>
    </row>
    <row r="338" spans="3:27" ht="14.25" customHeight="1" x14ac:dyDescent="0.35">
      <c r="C338" s="6"/>
      <c r="D338" s="140"/>
      <c r="H338" s="51"/>
      <c r="M338" s="52"/>
      <c r="N338" s="50"/>
      <c r="O338" s="6"/>
      <c r="P338" s="6"/>
      <c r="Q338" s="6"/>
      <c r="AA338" s="6"/>
    </row>
    <row r="339" spans="3:27" ht="14.25" customHeight="1" x14ac:dyDescent="0.35">
      <c r="C339" s="6"/>
      <c r="D339" s="140"/>
      <c r="H339" s="51"/>
      <c r="M339" s="52"/>
      <c r="N339" s="50"/>
      <c r="O339" s="6"/>
      <c r="P339" s="6"/>
      <c r="Q339" s="6"/>
      <c r="AA339" s="6"/>
    </row>
    <row r="340" spans="3:27" ht="14.25" customHeight="1" x14ac:dyDescent="0.35">
      <c r="C340" s="6"/>
      <c r="D340" s="140"/>
      <c r="H340" s="51"/>
      <c r="M340" s="52"/>
      <c r="N340" s="50"/>
      <c r="O340" s="6"/>
      <c r="P340" s="6"/>
      <c r="Q340" s="6"/>
      <c r="AA340" s="6"/>
    </row>
    <row r="341" spans="3:27" ht="14.25" customHeight="1" x14ac:dyDescent="0.35">
      <c r="C341" s="6"/>
      <c r="D341" s="140"/>
      <c r="H341" s="51"/>
      <c r="M341" s="52"/>
      <c r="N341" s="50"/>
      <c r="O341" s="6"/>
      <c r="P341" s="6"/>
      <c r="Q341" s="6"/>
      <c r="AA341" s="6"/>
    </row>
    <row r="342" spans="3:27" ht="14.25" customHeight="1" x14ac:dyDescent="0.35">
      <c r="C342" s="6"/>
      <c r="D342" s="140"/>
      <c r="H342" s="51"/>
      <c r="M342" s="52"/>
      <c r="N342" s="50"/>
      <c r="O342" s="6"/>
      <c r="P342" s="6"/>
      <c r="Q342" s="6"/>
      <c r="AA342" s="6"/>
    </row>
    <row r="343" spans="3:27" ht="14.25" customHeight="1" x14ac:dyDescent="0.35">
      <c r="C343" s="6"/>
      <c r="D343" s="140"/>
      <c r="H343" s="51"/>
      <c r="M343" s="52"/>
      <c r="N343" s="50"/>
      <c r="O343" s="6"/>
      <c r="P343" s="6"/>
      <c r="Q343" s="6"/>
      <c r="AA343" s="6"/>
    </row>
    <row r="344" spans="3:27" ht="14.25" customHeight="1" x14ac:dyDescent="0.35">
      <c r="C344" s="6"/>
      <c r="D344" s="140"/>
      <c r="H344" s="51"/>
      <c r="M344" s="52"/>
      <c r="N344" s="50"/>
      <c r="O344" s="6"/>
      <c r="P344" s="6"/>
      <c r="Q344" s="6"/>
      <c r="AA344" s="6"/>
    </row>
    <row r="345" spans="3:27" ht="14.25" customHeight="1" x14ac:dyDescent="0.35">
      <c r="C345" s="6"/>
      <c r="D345" s="140"/>
      <c r="H345" s="51"/>
      <c r="M345" s="52"/>
      <c r="N345" s="50"/>
      <c r="O345" s="6"/>
      <c r="P345" s="6"/>
      <c r="Q345" s="6"/>
      <c r="AA345" s="6"/>
    </row>
    <row r="346" spans="3:27" ht="14.25" customHeight="1" x14ac:dyDescent="0.35">
      <c r="C346" s="6"/>
      <c r="D346" s="140"/>
      <c r="H346" s="51"/>
      <c r="M346" s="52"/>
      <c r="N346" s="50"/>
      <c r="O346" s="6"/>
      <c r="P346" s="6"/>
      <c r="Q346" s="6"/>
      <c r="AA346" s="6"/>
    </row>
    <row r="347" spans="3:27" ht="14.25" customHeight="1" x14ac:dyDescent="0.35">
      <c r="C347" s="6"/>
      <c r="D347" s="140"/>
      <c r="H347" s="51"/>
      <c r="M347" s="52"/>
      <c r="N347" s="50"/>
      <c r="O347" s="6"/>
      <c r="P347" s="6"/>
      <c r="Q347" s="6"/>
      <c r="AA347" s="6"/>
    </row>
    <row r="348" spans="3:27" ht="14.25" customHeight="1" x14ac:dyDescent="0.35">
      <c r="C348" s="6"/>
      <c r="D348" s="140"/>
      <c r="H348" s="51"/>
      <c r="M348" s="52"/>
      <c r="N348" s="50"/>
      <c r="O348" s="6"/>
      <c r="P348" s="6"/>
      <c r="Q348" s="6"/>
      <c r="AA348" s="6"/>
    </row>
    <row r="349" spans="3:27" ht="14.25" customHeight="1" x14ac:dyDescent="0.35">
      <c r="C349" s="6"/>
      <c r="D349" s="140"/>
      <c r="H349" s="51"/>
      <c r="M349" s="52"/>
      <c r="N349" s="50"/>
      <c r="O349" s="6"/>
      <c r="P349" s="6"/>
      <c r="Q349" s="6"/>
      <c r="AA349" s="6"/>
    </row>
    <row r="350" spans="3:27" ht="14.25" customHeight="1" x14ac:dyDescent="0.35">
      <c r="C350" s="6"/>
      <c r="D350" s="140"/>
      <c r="H350" s="51"/>
      <c r="M350" s="52"/>
      <c r="N350" s="50"/>
      <c r="O350" s="6"/>
      <c r="P350" s="6"/>
      <c r="Q350" s="6"/>
      <c r="AA350" s="6"/>
    </row>
    <row r="351" spans="3:27" ht="14.25" customHeight="1" x14ac:dyDescent="0.35">
      <c r="C351" s="6"/>
      <c r="D351" s="140"/>
      <c r="H351" s="51"/>
      <c r="M351" s="52"/>
      <c r="N351" s="50"/>
      <c r="O351" s="6"/>
      <c r="P351" s="6"/>
      <c r="Q351" s="6"/>
      <c r="AA351" s="6"/>
    </row>
    <row r="352" spans="3:27" ht="14.25" customHeight="1" x14ac:dyDescent="0.35">
      <c r="C352" s="6"/>
      <c r="D352" s="140"/>
      <c r="H352" s="51"/>
      <c r="M352" s="52"/>
      <c r="N352" s="50"/>
      <c r="O352" s="6"/>
      <c r="P352" s="6"/>
      <c r="Q352" s="6"/>
      <c r="AA352" s="6"/>
    </row>
    <row r="353" spans="3:27" ht="14.25" customHeight="1" x14ac:dyDescent="0.35">
      <c r="C353" s="6"/>
      <c r="D353" s="140"/>
      <c r="H353" s="51"/>
      <c r="M353" s="52"/>
      <c r="N353" s="50"/>
      <c r="O353" s="6"/>
      <c r="P353" s="6"/>
      <c r="Q353" s="6"/>
      <c r="AA353" s="6"/>
    </row>
    <row r="354" spans="3:27" ht="14.25" customHeight="1" x14ac:dyDescent="0.35">
      <c r="C354" s="6"/>
      <c r="D354" s="140"/>
      <c r="H354" s="51"/>
      <c r="M354" s="52"/>
      <c r="N354" s="50"/>
      <c r="O354" s="6"/>
      <c r="P354" s="6"/>
      <c r="Q354" s="6"/>
      <c r="AA354" s="6"/>
    </row>
    <row r="355" spans="3:27" ht="14.25" customHeight="1" x14ac:dyDescent="0.35">
      <c r="C355" s="6"/>
      <c r="D355" s="140"/>
      <c r="H355" s="51"/>
      <c r="M355" s="52"/>
      <c r="N355" s="50"/>
      <c r="O355" s="6"/>
      <c r="P355" s="6"/>
      <c r="Q355" s="6"/>
      <c r="AA355" s="6"/>
    </row>
    <row r="356" spans="3:27" ht="14.25" customHeight="1" x14ac:dyDescent="0.35">
      <c r="C356" s="6"/>
      <c r="D356" s="140"/>
      <c r="H356" s="51"/>
      <c r="M356" s="52"/>
      <c r="N356" s="50"/>
      <c r="O356" s="6"/>
      <c r="P356" s="6"/>
      <c r="Q356" s="6"/>
      <c r="AA356" s="6"/>
    </row>
    <row r="357" spans="3:27" ht="14.25" customHeight="1" x14ac:dyDescent="0.35">
      <c r="C357" s="6"/>
      <c r="D357" s="140"/>
      <c r="H357" s="51"/>
      <c r="M357" s="52"/>
      <c r="N357" s="50"/>
      <c r="O357" s="6"/>
      <c r="P357" s="6"/>
      <c r="Q357" s="6"/>
      <c r="AA357" s="6"/>
    </row>
    <row r="358" spans="3:27" ht="14.25" customHeight="1" x14ac:dyDescent="0.35">
      <c r="C358" s="6"/>
      <c r="D358" s="140"/>
      <c r="H358" s="51"/>
      <c r="M358" s="52"/>
      <c r="N358" s="50"/>
      <c r="O358" s="6"/>
      <c r="P358" s="6"/>
      <c r="Q358" s="6"/>
      <c r="AA358" s="6"/>
    </row>
    <row r="359" spans="3:27" ht="14.25" customHeight="1" x14ac:dyDescent="0.35">
      <c r="C359" s="6"/>
      <c r="D359" s="140"/>
      <c r="H359" s="51"/>
      <c r="M359" s="52"/>
      <c r="N359" s="50"/>
      <c r="O359" s="6"/>
      <c r="P359" s="6"/>
      <c r="Q359" s="6"/>
      <c r="AA359" s="6"/>
    </row>
    <row r="360" spans="3:27" ht="14.25" customHeight="1" x14ac:dyDescent="0.35">
      <c r="C360" s="6"/>
      <c r="D360" s="140"/>
      <c r="H360" s="51"/>
      <c r="M360" s="52"/>
      <c r="N360" s="50"/>
      <c r="O360" s="6"/>
      <c r="P360" s="6"/>
      <c r="Q360" s="6"/>
      <c r="AA360" s="6"/>
    </row>
    <row r="361" spans="3:27" ht="14.25" customHeight="1" x14ac:dyDescent="0.35">
      <c r="C361" s="6"/>
      <c r="D361" s="140"/>
      <c r="H361" s="51"/>
      <c r="M361" s="52"/>
      <c r="N361" s="50"/>
      <c r="O361" s="6"/>
      <c r="P361" s="6"/>
      <c r="Q361" s="6"/>
      <c r="AA361" s="6"/>
    </row>
    <row r="362" spans="3:27" ht="14.25" customHeight="1" x14ac:dyDescent="0.35">
      <c r="C362" s="6"/>
      <c r="D362" s="140"/>
      <c r="H362" s="51"/>
      <c r="M362" s="52"/>
      <c r="N362" s="50"/>
      <c r="O362" s="6"/>
      <c r="P362" s="6"/>
      <c r="Q362" s="6"/>
      <c r="AA362" s="6"/>
    </row>
    <row r="363" spans="3:27" ht="14.25" customHeight="1" x14ac:dyDescent="0.35">
      <c r="C363" s="6"/>
      <c r="D363" s="140"/>
      <c r="H363" s="51"/>
      <c r="M363" s="52"/>
      <c r="N363" s="50"/>
      <c r="O363" s="6"/>
      <c r="P363" s="6"/>
      <c r="Q363" s="6"/>
      <c r="AA363" s="6"/>
    </row>
    <row r="364" spans="3:27" ht="14.25" customHeight="1" x14ac:dyDescent="0.35">
      <c r="C364" s="6"/>
      <c r="D364" s="140"/>
      <c r="H364" s="51"/>
      <c r="M364" s="52"/>
      <c r="N364" s="50"/>
      <c r="O364" s="6"/>
      <c r="P364" s="6"/>
      <c r="Q364" s="6"/>
      <c r="AA364" s="6"/>
    </row>
    <row r="365" spans="3:27" ht="14.25" customHeight="1" x14ac:dyDescent="0.35">
      <c r="C365" s="6"/>
      <c r="D365" s="140"/>
      <c r="H365" s="51"/>
      <c r="M365" s="52"/>
      <c r="N365" s="50"/>
      <c r="O365" s="6"/>
      <c r="P365" s="6"/>
      <c r="Q365" s="6"/>
      <c r="AA365" s="6"/>
    </row>
    <row r="366" spans="3:27" ht="14.25" customHeight="1" x14ac:dyDescent="0.35">
      <c r="C366" s="6"/>
      <c r="D366" s="140"/>
      <c r="H366" s="51"/>
      <c r="M366" s="52"/>
      <c r="N366" s="50"/>
      <c r="O366" s="6"/>
      <c r="P366" s="6"/>
      <c r="Q366" s="6"/>
      <c r="AA366" s="6"/>
    </row>
    <row r="367" spans="3:27" ht="14.25" customHeight="1" x14ac:dyDescent="0.35">
      <c r="C367" s="6"/>
      <c r="D367" s="140"/>
      <c r="H367" s="51"/>
      <c r="M367" s="52"/>
      <c r="N367" s="50"/>
      <c r="O367" s="6"/>
      <c r="P367" s="6"/>
      <c r="Q367" s="6"/>
      <c r="AA367" s="6"/>
    </row>
    <row r="368" spans="3:27" ht="14.25" customHeight="1" x14ac:dyDescent="0.35">
      <c r="C368" s="6"/>
      <c r="D368" s="140"/>
      <c r="H368" s="51"/>
      <c r="M368" s="52"/>
      <c r="N368" s="50"/>
      <c r="O368" s="6"/>
      <c r="P368" s="6"/>
      <c r="Q368" s="6"/>
      <c r="AA368" s="6"/>
    </row>
    <row r="369" spans="3:27" ht="14.25" customHeight="1" x14ac:dyDescent="0.35">
      <c r="C369" s="6"/>
      <c r="D369" s="140"/>
      <c r="H369" s="51"/>
      <c r="M369" s="52"/>
      <c r="N369" s="50"/>
      <c r="O369" s="6"/>
      <c r="P369" s="6"/>
      <c r="Q369" s="6"/>
      <c r="AA369" s="6"/>
    </row>
    <row r="370" spans="3:27" ht="14.25" customHeight="1" x14ac:dyDescent="0.35">
      <c r="C370" s="6"/>
      <c r="D370" s="140"/>
      <c r="H370" s="51"/>
      <c r="M370" s="52"/>
      <c r="N370" s="50"/>
      <c r="O370" s="6"/>
      <c r="P370" s="6"/>
      <c r="Q370" s="6"/>
      <c r="AA370" s="6"/>
    </row>
    <row r="371" spans="3:27" ht="14.25" customHeight="1" x14ac:dyDescent="0.35">
      <c r="C371" s="6"/>
      <c r="D371" s="140"/>
      <c r="H371" s="51"/>
      <c r="M371" s="52"/>
      <c r="N371" s="50"/>
      <c r="O371" s="6"/>
      <c r="P371" s="6"/>
      <c r="Q371" s="6"/>
      <c r="AA371" s="6"/>
    </row>
    <row r="372" spans="3:27" ht="14.25" customHeight="1" x14ac:dyDescent="0.35">
      <c r="C372" s="6"/>
      <c r="D372" s="140"/>
      <c r="H372" s="51"/>
      <c r="M372" s="52"/>
      <c r="N372" s="50"/>
      <c r="O372" s="6"/>
      <c r="P372" s="6"/>
      <c r="Q372" s="6"/>
      <c r="AA372" s="6"/>
    </row>
    <row r="373" spans="3:27" ht="14.25" customHeight="1" x14ac:dyDescent="0.35">
      <c r="C373" s="6"/>
      <c r="D373" s="140"/>
      <c r="H373" s="51"/>
      <c r="M373" s="52"/>
      <c r="N373" s="50"/>
      <c r="O373" s="6"/>
      <c r="P373" s="6"/>
      <c r="Q373" s="6"/>
      <c r="AA373" s="6"/>
    </row>
    <row r="374" spans="3:27" ht="14.25" customHeight="1" x14ac:dyDescent="0.35">
      <c r="C374" s="6"/>
      <c r="D374" s="140"/>
      <c r="H374" s="51"/>
      <c r="M374" s="52"/>
      <c r="N374" s="50"/>
      <c r="O374" s="6"/>
      <c r="P374" s="6"/>
      <c r="Q374" s="6"/>
      <c r="AA374" s="6"/>
    </row>
    <row r="375" spans="3:27" ht="14.25" customHeight="1" x14ac:dyDescent="0.35">
      <c r="C375" s="6"/>
      <c r="D375" s="140"/>
      <c r="H375" s="51"/>
      <c r="M375" s="52"/>
      <c r="N375" s="50"/>
      <c r="O375" s="6"/>
      <c r="P375" s="6"/>
      <c r="Q375" s="6"/>
      <c r="AA375" s="6"/>
    </row>
    <row r="376" spans="3:27" ht="14.25" customHeight="1" x14ac:dyDescent="0.35">
      <c r="C376" s="6"/>
      <c r="D376" s="140"/>
      <c r="H376" s="51"/>
      <c r="M376" s="52"/>
      <c r="N376" s="50"/>
      <c r="O376" s="6"/>
      <c r="P376" s="6"/>
      <c r="Q376" s="6"/>
      <c r="AA376" s="6"/>
    </row>
    <row r="377" spans="3:27" ht="14.25" customHeight="1" x14ac:dyDescent="0.35">
      <c r="C377" s="6"/>
      <c r="D377" s="140"/>
      <c r="H377" s="51"/>
      <c r="M377" s="52"/>
      <c r="N377" s="50"/>
      <c r="O377" s="6"/>
      <c r="P377" s="6"/>
      <c r="Q377" s="6"/>
      <c r="AA377" s="6"/>
    </row>
    <row r="378" spans="3:27" ht="14.25" customHeight="1" x14ac:dyDescent="0.35">
      <c r="C378" s="6"/>
      <c r="D378" s="140"/>
      <c r="H378" s="51"/>
      <c r="M378" s="52"/>
      <c r="N378" s="50"/>
      <c r="O378" s="6"/>
      <c r="P378" s="6"/>
      <c r="Q378" s="6"/>
      <c r="AA378" s="6"/>
    </row>
    <row r="379" spans="3:27" ht="14.25" customHeight="1" x14ac:dyDescent="0.35">
      <c r="C379" s="6"/>
      <c r="D379" s="140"/>
      <c r="H379" s="51"/>
      <c r="M379" s="52"/>
      <c r="N379" s="50"/>
      <c r="O379" s="6"/>
      <c r="P379" s="6"/>
      <c r="Q379" s="6"/>
      <c r="AA379" s="6"/>
    </row>
    <row r="380" spans="3:27" ht="14.25" customHeight="1" x14ac:dyDescent="0.35">
      <c r="C380" s="6"/>
      <c r="D380" s="140"/>
      <c r="H380" s="51"/>
      <c r="M380" s="52"/>
      <c r="N380" s="50"/>
      <c r="O380" s="6"/>
      <c r="P380" s="6"/>
      <c r="Q380" s="6"/>
      <c r="AA380" s="6"/>
    </row>
    <row r="381" spans="3:27" ht="14.25" customHeight="1" x14ac:dyDescent="0.35">
      <c r="C381" s="6"/>
      <c r="D381" s="140"/>
      <c r="H381" s="51"/>
      <c r="M381" s="52"/>
      <c r="N381" s="50"/>
      <c r="O381" s="6"/>
      <c r="P381" s="6"/>
      <c r="Q381" s="6"/>
      <c r="AA381" s="6"/>
    </row>
    <row r="382" spans="3:27" ht="14.25" customHeight="1" x14ac:dyDescent="0.35">
      <c r="C382" s="6"/>
      <c r="D382" s="140"/>
      <c r="H382" s="51"/>
      <c r="M382" s="52"/>
      <c r="N382" s="50"/>
      <c r="O382" s="6"/>
      <c r="P382" s="6"/>
      <c r="Q382" s="6"/>
      <c r="AA382" s="6"/>
    </row>
    <row r="383" spans="3:27" ht="14.25" customHeight="1" x14ac:dyDescent="0.35">
      <c r="C383" s="6"/>
      <c r="D383" s="140"/>
      <c r="H383" s="51"/>
      <c r="M383" s="52"/>
      <c r="N383" s="50"/>
      <c r="O383" s="6"/>
      <c r="P383" s="6"/>
      <c r="Q383" s="6"/>
      <c r="AA383" s="6"/>
    </row>
    <row r="384" spans="3:27" ht="14.25" customHeight="1" x14ac:dyDescent="0.35">
      <c r="C384" s="6"/>
      <c r="D384" s="140"/>
      <c r="H384" s="51"/>
      <c r="M384" s="52"/>
      <c r="N384" s="50"/>
      <c r="O384" s="6"/>
      <c r="P384" s="6"/>
      <c r="Q384" s="6"/>
      <c r="AA384" s="6"/>
    </row>
    <row r="385" spans="3:27" ht="14.25" customHeight="1" x14ac:dyDescent="0.35">
      <c r="C385" s="6"/>
      <c r="D385" s="140"/>
      <c r="H385" s="51"/>
      <c r="M385" s="52"/>
      <c r="N385" s="50"/>
      <c r="O385" s="6"/>
      <c r="P385" s="6"/>
      <c r="Q385" s="6"/>
      <c r="AA385" s="6"/>
    </row>
    <row r="386" spans="3:27" ht="14.25" customHeight="1" x14ac:dyDescent="0.35">
      <c r="C386" s="6"/>
      <c r="D386" s="140"/>
      <c r="H386" s="51"/>
      <c r="M386" s="52"/>
      <c r="N386" s="50"/>
      <c r="O386" s="6"/>
      <c r="P386" s="6"/>
      <c r="Q386" s="6"/>
      <c r="AA386" s="6"/>
    </row>
    <row r="387" spans="3:27" ht="14.25" customHeight="1" x14ac:dyDescent="0.35">
      <c r="C387" s="6"/>
      <c r="D387" s="140"/>
      <c r="H387" s="51"/>
      <c r="M387" s="52"/>
      <c r="N387" s="50"/>
      <c r="O387" s="6"/>
      <c r="P387" s="6"/>
      <c r="Q387" s="6"/>
      <c r="AA387" s="6"/>
    </row>
    <row r="388" spans="3:27" ht="14.25" customHeight="1" x14ac:dyDescent="0.35">
      <c r="C388" s="6"/>
      <c r="D388" s="140"/>
      <c r="H388" s="51"/>
      <c r="M388" s="52"/>
      <c r="N388" s="50"/>
      <c r="O388" s="6"/>
      <c r="P388" s="6"/>
      <c r="Q388" s="6"/>
      <c r="AA388" s="6"/>
    </row>
    <row r="389" spans="3:27" ht="14.25" customHeight="1" x14ac:dyDescent="0.35">
      <c r="C389" s="6"/>
      <c r="D389" s="140"/>
      <c r="H389" s="51"/>
      <c r="M389" s="52"/>
      <c r="N389" s="50"/>
      <c r="O389" s="6"/>
      <c r="P389" s="6"/>
      <c r="Q389" s="6"/>
      <c r="AA389" s="6"/>
    </row>
    <row r="390" spans="3:27" ht="14.25" customHeight="1" x14ac:dyDescent="0.35">
      <c r="C390" s="6"/>
      <c r="D390" s="140"/>
      <c r="H390" s="51"/>
      <c r="M390" s="52"/>
      <c r="N390" s="50"/>
      <c r="O390" s="6"/>
      <c r="P390" s="6"/>
      <c r="Q390" s="6"/>
      <c r="AA390" s="6"/>
    </row>
    <row r="391" spans="3:27" ht="14.25" customHeight="1" x14ac:dyDescent="0.35">
      <c r="C391" s="6"/>
      <c r="D391" s="140"/>
      <c r="H391" s="51"/>
      <c r="M391" s="52"/>
      <c r="N391" s="50"/>
      <c r="O391" s="6"/>
      <c r="P391" s="6"/>
      <c r="Q391" s="6"/>
      <c r="AA391" s="6"/>
    </row>
    <row r="392" spans="3:27" ht="14.25" customHeight="1" x14ac:dyDescent="0.35">
      <c r="C392" s="6"/>
      <c r="D392" s="140"/>
      <c r="H392" s="51"/>
      <c r="M392" s="52"/>
      <c r="N392" s="50"/>
      <c r="O392" s="6"/>
      <c r="P392" s="6"/>
      <c r="Q392" s="6"/>
      <c r="AA392" s="6"/>
    </row>
    <row r="393" spans="3:27" ht="14.25" customHeight="1" x14ac:dyDescent="0.35">
      <c r="C393" s="6"/>
      <c r="D393" s="140"/>
      <c r="H393" s="51"/>
      <c r="M393" s="52"/>
      <c r="N393" s="50"/>
      <c r="O393" s="6"/>
      <c r="P393" s="6"/>
      <c r="Q393" s="6"/>
      <c r="AA393" s="6"/>
    </row>
    <row r="394" spans="3:27" ht="14.25" customHeight="1" x14ac:dyDescent="0.35">
      <c r="C394" s="6"/>
      <c r="D394" s="140"/>
      <c r="H394" s="51"/>
      <c r="M394" s="52"/>
      <c r="N394" s="50"/>
      <c r="O394" s="6"/>
      <c r="P394" s="6"/>
      <c r="Q394" s="6"/>
      <c r="AA394" s="6"/>
    </row>
    <row r="395" spans="3:27" ht="14.25" customHeight="1" x14ac:dyDescent="0.35">
      <c r="C395" s="6"/>
      <c r="D395" s="140"/>
      <c r="H395" s="51"/>
      <c r="M395" s="52"/>
      <c r="N395" s="50"/>
      <c r="O395" s="6"/>
      <c r="P395" s="6"/>
      <c r="Q395" s="6"/>
      <c r="AA395" s="6"/>
    </row>
    <row r="396" spans="3:27" ht="14.25" customHeight="1" x14ac:dyDescent="0.35">
      <c r="C396" s="6"/>
      <c r="D396" s="140"/>
      <c r="H396" s="51"/>
      <c r="M396" s="52"/>
      <c r="N396" s="50"/>
      <c r="O396" s="6"/>
      <c r="P396" s="6"/>
      <c r="Q396" s="6"/>
      <c r="AA396" s="6"/>
    </row>
    <row r="397" spans="3:27" ht="14.25" customHeight="1" x14ac:dyDescent="0.35">
      <c r="C397" s="6"/>
      <c r="D397" s="140"/>
      <c r="H397" s="51"/>
      <c r="M397" s="52"/>
      <c r="N397" s="50"/>
      <c r="O397" s="6"/>
      <c r="P397" s="6"/>
      <c r="Q397" s="6"/>
      <c r="AA397" s="6"/>
    </row>
    <row r="398" spans="3:27" ht="14.25" customHeight="1" x14ac:dyDescent="0.35">
      <c r="C398" s="6"/>
      <c r="D398" s="140"/>
      <c r="H398" s="51"/>
      <c r="M398" s="52"/>
      <c r="N398" s="50"/>
      <c r="O398" s="6"/>
      <c r="P398" s="6"/>
      <c r="Q398" s="6"/>
      <c r="AA398" s="6"/>
    </row>
    <row r="399" spans="3:27" ht="14.25" customHeight="1" x14ac:dyDescent="0.35">
      <c r="C399" s="6"/>
      <c r="D399" s="140"/>
      <c r="H399" s="51"/>
      <c r="M399" s="52"/>
      <c r="N399" s="50"/>
      <c r="O399" s="6"/>
      <c r="P399" s="6"/>
      <c r="Q399" s="6"/>
      <c r="AA399" s="6"/>
    </row>
    <row r="400" spans="3:27" ht="14.25" customHeight="1" x14ac:dyDescent="0.35">
      <c r="C400" s="6"/>
      <c r="D400" s="140"/>
      <c r="H400" s="51"/>
      <c r="M400" s="52"/>
      <c r="N400" s="50"/>
      <c r="O400" s="6"/>
      <c r="P400" s="6"/>
      <c r="Q400" s="6"/>
      <c r="AA400" s="6"/>
    </row>
    <row r="401" spans="3:27" ht="14.25" customHeight="1" x14ac:dyDescent="0.35">
      <c r="C401" s="6"/>
      <c r="D401" s="140"/>
      <c r="H401" s="51"/>
      <c r="M401" s="52"/>
      <c r="N401" s="50"/>
      <c r="O401" s="6"/>
      <c r="P401" s="6"/>
      <c r="Q401" s="6"/>
      <c r="AA401" s="6"/>
    </row>
    <row r="402" spans="3:27" ht="14.25" customHeight="1" x14ac:dyDescent="0.35">
      <c r="C402" s="6"/>
      <c r="D402" s="140"/>
      <c r="H402" s="51"/>
      <c r="M402" s="52"/>
      <c r="N402" s="50"/>
      <c r="O402" s="6"/>
      <c r="P402" s="6"/>
      <c r="Q402" s="6"/>
      <c r="AA402" s="6"/>
    </row>
    <row r="403" spans="3:27" ht="14.25" customHeight="1" x14ac:dyDescent="0.35">
      <c r="C403" s="6"/>
      <c r="D403" s="140"/>
      <c r="H403" s="51"/>
      <c r="M403" s="52"/>
      <c r="N403" s="50"/>
      <c r="O403" s="6"/>
      <c r="P403" s="6"/>
      <c r="Q403" s="6"/>
      <c r="AA403" s="6"/>
    </row>
    <row r="404" spans="3:27" ht="14.25" customHeight="1" x14ac:dyDescent="0.35">
      <c r="C404" s="6"/>
      <c r="D404" s="140"/>
      <c r="H404" s="51"/>
      <c r="M404" s="52"/>
      <c r="N404" s="50"/>
      <c r="O404" s="6"/>
      <c r="P404" s="6"/>
      <c r="Q404" s="6"/>
      <c r="AA404" s="6"/>
    </row>
    <row r="405" spans="3:27" ht="14.25" customHeight="1" x14ac:dyDescent="0.35">
      <c r="C405" s="6"/>
      <c r="D405" s="140"/>
      <c r="H405" s="51"/>
      <c r="M405" s="52"/>
      <c r="N405" s="50"/>
      <c r="O405" s="6"/>
      <c r="P405" s="6"/>
      <c r="Q405" s="6"/>
      <c r="AA405" s="6"/>
    </row>
    <row r="406" spans="3:27" ht="14.25" customHeight="1" x14ac:dyDescent="0.35">
      <c r="C406" s="6"/>
      <c r="D406" s="140"/>
      <c r="H406" s="51"/>
      <c r="M406" s="52"/>
      <c r="N406" s="50"/>
      <c r="O406" s="6"/>
      <c r="P406" s="6"/>
      <c r="Q406" s="6"/>
      <c r="AA406" s="6"/>
    </row>
    <row r="407" spans="3:27" ht="14.25" customHeight="1" x14ac:dyDescent="0.35">
      <c r="C407" s="6"/>
      <c r="D407" s="140"/>
      <c r="H407" s="51"/>
      <c r="M407" s="52"/>
      <c r="N407" s="50"/>
      <c r="O407" s="6"/>
      <c r="P407" s="6"/>
      <c r="Q407" s="6"/>
      <c r="AA407" s="6"/>
    </row>
    <row r="408" spans="3:27" ht="14.25" customHeight="1" x14ac:dyDescent="0.35">
      <c r="C408" s="6"/>
      <c r="D408" s="140"/>
      <c r="H408" s="51"/>
      <c r="M408" s="52"/>
      <c r="N408" s="50"/>
      <c r="O408" s="6"/>
      <c r="P408" s="6"/>
      <c r="Q408" s="6"/>
      <c r="AA408" s="6"/>
    </row>
    <row r="409" spans="3:27" ht="14.25" customHeight="1" x14ac:dyDescent="0.35">
      <c r="C409" s="6"/>
      <c r="D409" s="140"/>
      <c r="H409" s="51"/>
      <c r="M409" s="52"/>
      <c r="N409" s="50"/>
      <c r="O409" s="6"/>
      <c r="P409" s="6"/>
      <c r="Q409" s="6"/>
      <c r="AA409" s="6"/>
    </row>
    <row r="410" spans="3:27" ht="14.25" customHeight="1" x14ac:dyDescent="0.35">
      <c r="C410" s="6"/>
      <c r="D410" s="140"/>
      <c r="H410" s="51"/>
      <c r="M410" s="52"/>
      <c r="N410" s="50"/>
      <c r="O410" s="6"/>
      <c r="P410" s="6"/>
      <c r="Q410" s="6"/>
      <c r="AA410" s="6"/>
    </row>
    <row r="411" spans="3:27" ht="14.25" customHeight="1" x14ac:dyDescent="0.35">
      <c r="C411" s="6"/>
      <c r="D411" s="140"/>
      <c r="H411" s="51"/>
      <c r="M411" s="52"/>
      <c r="N411" s="50"/>
      <c r="O411" s="6"/>
      <c r="P411" s="6"/>
      <c r="Q411" s="6"/>
      <c r="AA411" s="6"/>
    </row>
    <row r="412" spans="3:27" ht="14.25" customHeight="1" x14ac:dyDescent="0.35">
      <c r="C412" s="6"/>
      <c r="D412" s="140"/>
      <c r="H412" s="51"/>
      <c r="M412" s="52"/>
      <c r="N412" s="50"/>
      <c r="O412" s="6"/>
      <c r="P412" s="6"/>
      <c r="Q412" s="6"/>
      <c r="AA412" s="6"/>
    </row>
    <row r="413" spans="3:27" ht="14.25" customHeight="1" x14ac:dyDescent="0.35">
      <c r="C413" s="6"/>
      <c r="D413" s="140"/>
      <c r="H413" s="51"/>
      <c r="M413" s="52"/>
      <c r="N413" s="50"/>
      <c r="O413" s="6"/>
      <c r="P413" s="6"/>
      <c r="Q413" s="6"/>
      <c r="AA413" s="6"/>
    </row>
    <row r="414" spans="3:27" ht="14.25" customHeight="1" x14ac:dyDescent="0.35">
      <c r="C414" s="6"/>
      <c r="D414" s="140"/>
      <c r="H414" s="51"/>
      <c r="M414" s="52"/>
      <c r="N414" s="50"/>
      <c r="O414" s="6"/>
      <c r="P414" s="6"/>
      <c r="Q414" s="6"/>
      <c r="AA414" s="6"/>
    </row>
    <row r="415" spans="3:27" ht="14.25" customHeight="1" x14ac:dyDescent="0.35">
      <c r="C415" s="6"/>
      <c r="D415" s="140"/>
      <c r="H415" s="51"/>
      <c r="M415" s="52"/>
      <c r="N415" s="50"/>
      <c r="O415" s="6"/>
      <c r="P415" s="6"/>
      <c r="Q415" s="6"/>
      <c r="AA415" s="6"/>
    </row>
    <row r="416" spans="3:27" ht="14.25" customHeight="1" x14ac:dyDescent="0.35">
      <c r="C416" s="6"/>
      <c r="D416" s="140"/>
      <c r="H416" s="51"/>
      <c r="M416" s="52"/>
      <c r="N416" s="50"/>
      <c r="O416" s="6"/>
      <c r="P416" s="6"/>
      <c r="Q416" s="6"/>
      <c r="AA416" s="6"/>
    </row>
    <row r="417" spans="3:27" ht="14.25" customHeight="1" x14ac:dyDescent="0.35">
      <c r="C417" s="6"/>
      <c r="D417" s="140"/>
      <c r="H417" s="51"/>
      <c r="M417" s="52"/>
      <c r="N417" s="50"/>
      <c r="O417" s="6"/>
      <c r="P417" s="6"/>
      <c r="Q417" s="6"/>
      <c r="AA417" s="6"/>
    </row>
    <row r="418" spans="3:27" ht="14.25" customHeight="1" x14ac:dyDescent="0.35">
      <c r="C418" s="6"/>
      <c r="D418" s="140"/>
      <c r="H418" s="51"/>
      <c r="M418" s="52"/>
      <c r="N418" s="50"/>
      <c r="O418" s="6"/>
      <c r="P418" s="6"/>
      <c r="Q418" s="6"/>
      <c r="AA418" s="6"/>
    </row>
    <row r="419" spans="3:27" ht="14.25" customHeight="1" x14ac:dyDescent="0.35">
      <c r="C419" s="6"/>
      <c r="D419" s="140"/>
      <c r="H419" s="51"/>
      <c r="M419" s="52"/>
      <c r="N419" s="50"/>
      <c r="O419" s="6"/>
      <c r="P419" s="6"/>
      <c r="Q419" s="6"/>
      <c r="AA419" s="6"/>
    </row>
    <row r="420" spans="3:27" ht="14.25" customHeight="1" x14ac:dyDescent="0.35">
      <c r="C420" s="6"/>
      <c r="D420" s="140"/>
      <c r="H420" s="51"/>
      <c r="M420" s="52"/>
      <c r="N420" s="50"/>
      <c r="O420" s="6"/>
      <c r="P420" s="6"/>
      <c r="Q420" s="6"/>
      <c r="AA420" s="6"/>
    </row>
    <row r="421" spans="3:27" ht="14.25" customHeight="1" x14ac:dyDescent="0.35">
      <c r="C421" s="6"/>
      <c r="D421" s="140"/>
      <c r="H421" s="51"/>
      <c r="M421" s="52"/>
      <c r="N421" s="50"/>
      <c r="O421" s="6"/>
      <c r="P421" s="6"/>
      <c r="Q421" s="6"/>
      <c r="AA421" s="6"/>
    </row>
    <row r="422" spans="3:27" ht="14.25" customHeight="1" x14ac:dyDescent="0.35">
      <c r="C422" s="6"/>
      <c r="D422" s="140"/>
      <c r="H422" s="51"/>
      <c r="M422" s="52"/>
      <c r="N422" s="50"/>
      <c r="O422" s="6"/>
      <c r="P422" s="6"/>
      <c r="Q422" s="6"/>
      <c r="AA422" s="6"/>
    </row>
    <row r="423" spans="3:27" ht="14.25" customHeight="1" x14ac:dyDescent="0.35">
      <c r="C423" s="6"/>
      <c r="D423" s="140"/>
      <c r="H423" s="51"/>
      <c r="M423" s="52"/>
      <c r="N423" s="50"/>
      <c r="O423" s="6"/>
      <c r="P423" s="6"/>
      <c r="Q423" s="6"/>
      <c r="AA423" s="6"/>
    </row>
    <row r="424" spans="3:27" ht="14.25" customHeight="1" x14ac:dyDescent="0.35">
      <c r="C424" s="6"/>
      <c r="D424" s="140"/>
      <c r="H424" s="51"/>
      <c r="M424" s="52"/>
      <c r="N424" s="50"/>
      <c r="O424" s="6"/>
      <c r="P424" s="6"/>
      <c r="Q424" s="6"/>
      <c r="AA424" s="6"/>
    </row>
    <row r="425" spans="3:27" ht="14.25" customHeight="1" x14ac:dyDescent="0.35">
      <c r="C425" s="6"/>
      <c r="D425" s="140"/>
      <c r="H425" s="51"/>
      <c r="M425" s="52"/>
      <c r="N425" s="50"/>
      <c r="O425" s="6"/>
      <c r="P425" s="6"/>
      <c r="Q425" s="6"/>
      <c r="AA425" s="6"/>
    </row>
    <row r="426" spans="3:27" ht="14.25" customHeight="1" x14ac:dyDescent="0.35">
      <c r="C426" s="6"/>
      <c r="D426" s="140"/>
      <c r="H426" s="51"/>
      <c r="M426" s="52"/>
      <c r="N426" s="50"/>
      <c r="O426" s="6"/>
      <c r="P426" s="6"/>
      <c r="Q426" s="6"/>
      <c r="AA426" s="6"/>
    </row>
    <row r="427" spans="3:27" ht="14.25" customHeight="1" x14ac:dyDescent="0.35">
      <c r="C427" s="6"/>
      <c r="D427" s="140"/>
      <c r="H427" s="51"/>
      <c r="M427" s="52"/>
      <c r="N427" s="50"/>
      <c r="O427" s="6"/>
      <c r="P427" s="6"/>
      <c r="Q427" s="6"/>
      <c r="AA427" s="6"/>
    </row>
    <row r="428" spans="3:27" ht="14.25" customHeight="1" x14ac:dyDescent="0.35">
      <c r="C428" s="6"/>
      <c r="D428" s="140"/>
      <c r="H428" s="51"/>
      <c r="M428" s="52"/>
      <c r="N428" s="50"/>
      <c r="O428" s="6"/>
      <c r="P428" s="6"/>
      <c r="Q428" s="6"/>
      <c r="AA428" s="6"/>
    </row>
    <row r="429" spans="3:27" ht="14.25" customHeight="1" x14ac:dyDescent="0.35">
      <c r="C429" s="6"/>
      <c r="D429" s="140"/>
      <c r="H429" s="51"/>
      <c r="M429" s="52"/>
      <c r="N429" s="50"/>
      <c r="O429" s="6"/>
      <c r="P429" s="6"/>
      <c r="Q429" s="6"/>
      <c r="AA429" s="6"/>
    </row>
    <row r="430" spans="3:27" ht="14.25" customHeight="1" x14ac:dyDescent="0.35">
      <c r="C430" s="6"/>
      <c r="D430" s="140"/>
      <c r="H430" s="51"/>
      <c r="M430" s="52"/>
      <c r="N430" s="50"/>
      <c r="O430" s="6"/>
      <c r="P430" s="6"/>
      <c r="Q430" s="6"/>
      <c r="AA430" s="6"/>
    </row>
    <row r="431" spans="3:27" ht="14.25" customHeight="1" x14ac:dyDescent="0.35">
      <c r="C431" s="6"/>
      <c r="D431" s="140"/>
      <c r="H431" s="51"/>
      <c r="M431" s="52"/>
      <c r="N431" s="50"/>
      <c r="O431" s="6"/>
      <c r="P431" s="6"/>
      <c r="Q431" s="6"/>
      <c r="AA431" s="6"/>
    </row>
    <row r="432" spans="3:27" ht="14.25" customHeight="1" x14ac:dyDescent="0.35">
      <c r="C432" s="6"/>
      <c r="D432" s="140"/>
      <c r="H432" s="51"/>
      <c r="M432" s="52"/>
      <c r="N432" s="50"/>
      <c r="O432" s="6"/>
      <c r="P432" s="6"/>
      <c r="Q432" s="6"/>
      <c r="AA432" s="6"/>
    </row>
    <row r="433" spans="3:27" ht="14.25" customHeight="1" x14ac:dyDescent="0.35">
      <c r="C433" s="6"/>
      <c r="D433" s="140"/>
      <c r="H433" s="51"/>
      <c r="M433" s="52"/>
      <c r="N433" s="50"/>
      <c r="O433" s="6"/>
      <c r="P433" s="6"/>
      <c r="Q433" s="6"/>
      <c r="AA433" s="6"/>
    </row>
    <row r="434" spans="3:27" ht="14.25" customHeight="1" x14ac:dyDescent="0.35">
      <c r="C434" s="6"/>
      <c r="D434" s="140"/>
      <c r="H434" s="51"/>
      <c r="M434" s="52"/>
      <c r="N434" s="50"/>
      <c r="O434" s="6"/>
      <c r="P434" s="6"/>
      <c r="Q434" s="6"/>
      <c r="AA434" s="6"/>
    </row>
    <row r="435" spans="3:27" ht="14.25" customHeight="1" x14ac:dyDescent="0.35">
      <c r="C435" s="6"/>
      <c r="D435" s="140"/>
      <c r="H435" s="51"/>
      <c r="M435" s="52"/>
      <c r="N435" s="50"/>
      <c r="O435" s="6"/>
      <c r="P435" s="6"/>
      <c r="Q435" s="6"/>
      <c r="AA435" s="6"/>
    </row>
    <row r="436" spans="3:27" ht="14.25" customHeight="1" x14ac:dyDescent="0.35">
      <c r="C436" s="6"/>
      <c r="D436" s="140"/>
      <c r="H436" s="51"/>
      <c r="M436" s="52"/>
      <c r="N436" s="50"/>
      <c r="O436" s="6"/>
      <c r="P436" s="6"/>
      <c r="Q436" s="6"/>
      <c r="AA436" s="6"/>
    </row>
    <row r="437" spans="3:27" ht="14.25" customHeight="1" x14ac:dyDescent="0.35">
      <c r="C437" s="6"/>
      <c r="D437" s="140"/>
      <c r="H437" s="51"/>
      <c r="M437" s="52"/>
      <c r="N437" s="50"/>
      <c r="O437" s="6"/>
      <c r="P437" s="6"/>
      <c r="Q437" s="6"/>
      <c r="AA437" s="6"/>
    </row>
    <row r="438" spans="3:27" ht="14.25" customHeight="1" x14ac:dyDescent="0.35">
      <c r="C438" s="6"/>
      <c r="D438" s="140"/>
      <c r="H438" s="51"/>
      <c r="M438" s="52"/>
      <c r="N438" s="50"/>
      <c r="O438" s="6"/>
      <c r="P438" s="6"/>
      <c r="Q438" s="6"/>
      <c r="AA438" s="6"/>
    </row>
    <row r="439" spans="3:27" ht="14.25" customHeight="1" x14ac:dyDescent="0.35">
      <c r="C439" s="6"/>
      <c r="D439" s="140"/>
      <c r="H439" s="51"/>
      <c r="M439" s="52"/>
      <c r="N439" s="50"/>
      <c r="O439" s="6"/>
      <c r="P439" s="6"/>
      <c r="Q439" s="6"/>
      <c r="AA439" s="6"/>
    </row>
    <row r="440" spans="3:27" ht="14.25" customHeight="1" x14ac:dyDescent="0.35">
      <c r="C440" s="6"/>
      <c r="D440" s="140"/>
      <c r="H440" s="51"/>
      <c r="M440" s="52"/>
      <c r="N440" s="50"/>
      <c r="O440" s="6"/>
      <c r="P440" s="6"/>
      <c r="Q440" s="6"/>
      <c r="AA440" s="6"/>
    </row>
    <row r="441" spans="3:27" ht="14.25" customHeight="1" x14ac:dyDescent="0.35">
      <c r="C441" s="6"/>
      <c r="D441" s="140"/>
      <c r="H441" s="51"/>
      <c r="M441" s="52"/>
      <c r="N441" s="50"/>
      <c r="O441" s="6"/>
      <c r="P441" s="6"/>
      <c r="Q441" s="6"/>
      <c r="AA441" s="6"/>
    </row>
    <row r="442" spans="3:27" ht="14.25" customHeight="1" x14ac:dyDescent="0.35">
      <c r="C442" s="6"/>
      <c r="D442" s="140"/>
      <c r="H442" s="51"/>
      <c r="M442" s="52"/>
      <c r="N442" s="50"/>
      <c r="O442" s="6"/>
      <c r="P442" s="6"/>
      <c r="Q442" s="6"/>
      <c r="AA442" s="6"/>
    </row>
    <row r="443" spans="3:27" ht="14.25" customHeight="1" x14ac:dyDescent="0.35">
      <c r="C443" s="6"/>
      <c r="D443" s="140"/>
      <c r="H443" s="51"/>
      <c r="M443" s="52"/>
      <c r="N443" s="50"/>
      <c r="O443" s="6"/>
      <c r="P443" s="6"/>
      <c r="Q443" s="6"/>
      <c r="AA443" s="6"/>
    </row>
    <row r="444" spans="3:27" ht="14.25" customHeight="1" x14ac:dyDescent="0.35">
      <c r="C444" s="6"/>
      <c r="D444" s="140"/>
      <c r="H444" s="51"/>
      <c r="M444" s="52"/>
      <c r="N444" s="50"/>
      <c r="O444" s="6"/>
      <c r="P444" s="6"/>
      <c r="Q444" s="6"/>
      <c r="AA444" s="6"/>
    </row>
    <row r="445" spans="3:27" ht="14.25" customHeight="1" x14ac:dyDescent="0.35">
      <c r="C445" s="6"/>
      <c r="D445" s="140"/>
      <c r="H445" s="51"/>
      <c r="M445" s="52"/>
      <c r="N445" s="50"/>
      <c r="O445" s="6"/>
      <c r="P445" s="6"/>
      <c r="Q445" s="6"/>
      <c r="AA445" s="6"/>
    </row>
    <row r="446" spans="3:27" ht="14.25" customHeight="1" x14ac:dyDescent="0.35">
      <c r="C446" s="6"/>
      <c r="D446" s="140"/>
      <c r="H446" s="51"/>
      <c r="M446" s="52"/>
      <c r="N446" s="50"/>
      <c r="O446" s="6"/>
      <c r="P446" s="6"/>
      <c r="Q446" s="6"/>
      <c r="AA446" s="6"/>
    </row>
    <row r="447" spans="3:27" ht="14.25" customHeight="1" x14ac:dyDescent="0.35">
      <c r="C447" s="6"/>
      <c r="D447" s="140"/>
      <c r="H447" s="51"/>
      <c r="M447" s="52"/>
      <c r="N447" s="50"/>
      <c r="O447" s="6"/>
      <c r="P447" s="6"/>
      <c r="Q447" s="6"/>
      <c r="AA447" s="6"/>
    </row>
    <row r="448" spans="3:27" ht="14.25" customHeight="1" x14ac:dyDescent="0.35">
      <c r="C448" s="6"/>
      <c r="D448" s="140"/>
      <c r="H448" s="51"/>
      <c r="M448" s="52"/>
      <c r="N448" s="50"/>
      <c r="O448" s="6"/>
      <c r="P448" s="6"/>
      <c r="Q448" s="6"/>
      <c r="AA448" s="6"/>
    </row>
    <row r="449" spans="3:27" ht="14.25" customHeight="1" x14ac:dyDescent="0.35">
      <c r="C449" s="6"/>
      <c r="D449" s="140"/>
      <c r="H449" s="51"/>
      <c r="M449" s="52"/>
      <c r="N449" s="50"/>
      <c r="O449" s="6"/>
      <c r="P449" s="6"/>
      <c r="Q449" s="6"/>
      <c r="AA449" s="6"/>
    </row>
    <row r="450" spans="3:27" ht="14.25" customHeight="1" x14ac:dyDescent="0.35">
      <c r="C450" s="6"/>
      <c r="D450" s="140"/>
      <c r="H450" s="51"/>
      <c r="M450" s="52"/>
      <c r="N450" s="50"/>
      <c r="O450" s="6"/>
      <c r="P450" s="6"/>
      <c r="Q450" s="6"/>
      <c r="AA450" s="6"/>
    </row>
    <row r="451" spans="3:27" ht="14.25" customHeight="1" x14ac:dyDescent="0.35">
      <c r="C451" s="6"/>
      <c r="D451" s="140"/>
      <c r="H451" s="51"/>
      <c r="M451" s="52"/>
      <c r="N451" s="50"/>
      <c r="O451" s="6"/>
      <c r="P451" s="6"/>
      <c r="Q451" s="6"/>
      <c r="AA451" s="6"/>
    </row>
    <row r="452" spans="3:27" ht="14.25" customHeight="1" x14ac:dyDescent="0.35">
      <c r="C452" s="6"/>
      <c r="D452" s="140"/>
      <c r="H452" s="51"/>
      <c r="M452" s="52"/>
      <c r="N452" s="50"/>
      <c r="O452" s="6"/>
      <c r="P452" s="6"/>
      <c r="Q452" s="6"/>
      <c r="AA452" s="6"/>
    </row>
    <row r="453" spans="3:27" ht="14.25" customHeight="1" x14ac:dyDescent="0.35">
      <c r="C453" s="6"/>
      <c r="D453" s="140"/>
      <c r="H453" s="51"/>
      <c r="M453" s="52"/>
      <c r="N453" s="50"/>
      <c r="O453" s="6"/>
      <c r="P453" s="6"/>
      <c r="Q453" s="6"/>
      <c r="AA453" s="6"/>
    </row>
    <row r="454" spans="3:27" ht="14.25" customHeight="1" x14ac:dyDescent="0.35">
      <c r="C454" s="6"/>
      <c r="D454" s="140"/>
      <c r="H454" s="51"/>
      <c r="M454" s="52"/>
      <c r="N454" s="50"/>
      <c r="O454" s="6"/>
      <c r="P454" s="6"/>
      <c r="Q454" s="6"/>
      <c r="AA454" s="6"/>
    </row>
    <row r="455" spans="3:27" ht="14.25" customHeight="1" x14ac:dyDescent="0.35">
      <c r="C455" s="6"/>
      <c r="D455" s="140"/>
      <c r="H455" s="51"/>
      <c r="M455" s="52"/>
      <c r="N455" s="50"/>
      <c r="O455" s="6"/>
      <c r="P455" s="6"/>
      <c r="Q455" s="6"/>
      <c r="AA455" s="6"/>
    </row>
    <row r="456" spans="3:27" ht="14.25" customHeight="1" x14ac:dyDescent="0.35">
      <c r="C456" s="6"/>
      <c r="D456" s="140"/>
      <c r="H456" s="51"/>
      <c r="M456" s="52"/>
      <c r="N456" s="50"/>
      <c r="O456" s="6"/>
      <c r="P456" s="6"/>
      <c r="Q456" s="6"/>
      <c r="AA456" s="6"/>
    </row>
    <row r="457" spans="3:27" ht="14.25" customHeight="1" x14ac:dyDescent="0.35">
      <c r="C457" s="6"/>
      <c r="D457" s="140"/>
      <c r="H457" s="51"/>
      <c r="M457" s="52"/>
      <c r="N457" s="50"/>
      <c r="O457" s="6"/>
      <c r="P457" s="6"/>
      <c r="Q457" s="6"/>
      <c r="AA457" s="6"/>
    </row>
    <row r="458" spans="3:27" ht="14.25" customHeight="1" x14ac:dyDescent="0.35">
      <c r="C458" s="6"/>
      <c r="D458" s="140"/>
      <c r="H458" s="51"/>
      <c r="M458" s="52"/>
      <c r="N458" s="50"/>
      <c r="O458" s="6"/>
      <c r="P458" s="6"/>
      <c r="Q458" s="6"/>
      <c r="AA458" s="6"/>
    </row>
    <row r="459" spans="3:27" ht="14.25" customHeight="1" x14ac:dyDescent="0.35">
      <c r="C459" s="6"/>
      <c r="D459" s="140"/>
      <c r="H459" s="51"/>
      <c r="M459" s="52"/>
      <c r="N459" s="50"/>
      <c r="O459" s="6"/>
      <c r="P459" s="6"/>
      <c r="Q459" s="6"/>
      <c r="AA459" s="6"/>
    </row>
    <row r="460" spans="3:27" ht="14.25" customHeight="1" x14ac:dyDescent="0.35">
      <c r="C460" s="6"/>
      <c r="D460" s="140"/>
      <c r="H460" s="51"/>
      <c r="M460" s="52"/>
      <c r="N460" s="50"/>
      <c r="O460" s="6"/>
      <c r="P460" s="6"/>
      <c r="Q460" s="6"/>
      <c r="AA460" s="6"/>
    </row>
    <row r="461" spans="3:27" ht="14.25" customHeight="1" x14ac:dyDescent="0.35">
      <c r="C461" s="6"/>
      <c r="D461" s="140"/>
      <c r="H461" s="51"/>
      <c r="M461" s="52"/>
      <c r="N461" s="50"/>
      <c r="O461" s="6"/>
      <c r="P461" s="6"/>
      <c r="Q461" s="6"/>
      <c r="AA461" s="6"/>
    </row>
    <row r="462" spans="3:27" ht="14.25" customHeight="1" x14ac:dyDescent="0.35">
      <c r="C462" s="6"/>
      <c r="D462" s="140"/>
      <c r="H462" s="51"/>
      <c r="M462" s="52"/>
      <c r="N462" s="50"/>
      <c r="O462" s="6"/>
      <c r="P462" s="6"/>
      <c r="Q462" s="6"/>
      <c r="AA462" s="6"/>
    </row>
    <row r="463" spans="3:27" ht="14.25" customHeight="1" x14ac:dyDescent="0.35">
      <c r="C463" s="6"/>
      <c r="D463" s="140"/>
      <c r="H463" s="51"/>
      <c r="M463" s="52"/>
      <c r="N463" s="50"/>
      <c r="O463" s="6"/>
      <c r="P463" s="6"/>
      <c r="Q463" s="6"/>
      <c r="AA463" s="6"/>
    </row>
    <row r="464" spans="3:27" ht="14.25" customHeight="1" x14ac:dyDescent="0.35">
      <c r="C464" s="6"/>
      <c r="D464" s="140"/>
      <c r="H464" s="51"/>
      <c r="M464" s="52"/>
      <c r="N464" s="50"/>
      <c r="O464" s="6"/>
      <c r="P464" s="6"/>
      <c r="Q464" s="6"/>
      <c r="AA464" s="6"/>
    </row>
    <row r="465" spans="3:27" ht="14.25" customHeight="1" x14ac:dyDescent="0.35">
      <c r="C465" s="6"/>
      <c r="D465" s="140"/>
      <c r="H465" s="51"/>
      <c r="M465" s="52"/>
      <c r="N465" s="50"/>
      <c r="O465" s="6"/>
      <c r="P465" s="6"/>
      <c r="Q465" s="6"/>
      <c r="AA465" s="6"/>
    </row>
    <row r="466" spans="3:27" ht="14.25" customHeight="1" x14ac:dyDescent="0.35">
      <c r="C466" s="6"/>
      <c r="D466" s="140"/>
      <c r="H466" s="51"/>
      <c r="M466" s="52"/>
      <c r="N466" s="50"/>
      <c r="O466" s="6"/>
      <c r="P466" s="6"/>
      <c r="Q466" s="6"/>
      <c r="AA466" s="6"/>
    </row>
    <row r="467" spans="3:27" ht="14.25" customHeight="1" x14ac:dyDescent="0.35">
      <c r="C467" s="6"/>
      <c r="D467" s="140"/>
      <c r="H467" s="51"/>
      <c r="M467" s="52"/>
      <c r="N467" s="50"/>
      <c r="O467" s="6"/>
      <c r="P467" s="6"/>
      <c r="Q467" s="6"/>
      <c r="AA467" s="6"/>
    </row>
    <row r="468" spans="3:27" ht="14.25" customHeight="1" x14ac:dyDescent="0.35">
      <c r="C468" s="6"/>
      <c r="D468" s="140"/>
      <c r="H468" s="51"/>
      <c r="M468" s="52"/>
      <c r="N468" s="50"/>
      <c r="O468" s="6"/>
      <c r="P468" s="6"/>
      <c r="Q468" s="6"/>
      <c r="AA468" s="6"/>
    </row>
    <row r="469" spans="3:27" ht="14.25" customHeight="1" x14ac:dyDescent="0.35">
      <c r="C469" s="6"/>
      <c r="D469" s="140"/>
      <c r="H469" s="51"/>
      <c r="M469" s="52"/>
      <c r="N469" s="50"/>
      <c r="O469" s="6"/>
      <c r="P469" s="6"/>
      <c r="Q469" s="6"/>
      <c r="AA469" s="6"/>
    </row>
    <row r="470" spans="3:27" ht="14.25" customHeight="1" x14ac:dyDescent="0.35">
      <c r="C470" s="6"/>
      <c r="D470" s="140"/>
      <c r="H470" s="51"/>
      <c r="M470" s="52"/>
      <c r="N470" s="50"/>
      <c r="O470" s="6"/>
      <c r="P470" s="6"/>
      <c r="Q470" s="6"/>
      <c r="AA470" s="6"/>
    </row>
    <row r="471" spans="3:27" ht="14.25" customHeight="1" x14ac:dyDescent="0.35">
      <c r="C471" s="6"/>
      <c r="D471" s="140"/>
      <c r="H471" s="51"/>
      <c r="M471" s="52"/>
      <c r="N471" s="50"/>
      <c r="O471" s="6"/>
      <c r="P471" s="6"/>
      <c r="Q471" s="6"/>
      <c r="AA471" s="6"/>
    </row>
    <row r="472" spans="3:27" ht="14.25" customHeight="1" x14ac:dyDescent="0.35">
      <c r="C472" s="6"/>
      <c r="D472" s="140"/>
      <c r="H472" s="51"/>
      <c r="M472" s="52"/>
      <c r="N472" s="50"/>
      <c r="O472" s="6"/>
      <c r="P472" s="6"/>
      <c r="Q472" s="6"/>
      <c r="AA472" s="6"/>
    </row>
    <row r="473" spans="3:27" ht="14.25" customHeight="1" x14ac:dyDescent="0.35">
      <c r="C473" s="6"/>
      <c r="D473" s="140"/>
      <c r="H473" s="51"/>
      <c r="M473" s="52"/>
      <c r="N473" s="50"/>
      <c r="O473" s="6"/>
      <c r="P473" s="6"/>
      <c r="Q473" s="6"/>
      <c r="AA473" s="6"/>
    </row>
    <row r="474" spans="3:27" ht="14.25" customHeight="1" x14ac:dyDescent="0.35">
      <c r="C474" s="6"/>
      <c r="D474" s="140"/>
      <c r="H474" s="51"/>
      <c r="M474" s="52"/>
      <c r="N474" s="50"/>
      <c r="O474" s="6"/>
      <c r="P474" s="6"/>
      <c r="Q474" s="6"/>
      <c r="AA474" s="6"/>
    </row>
    <row r="475" spans="3:27" ht="14.25" customHeight="1" x14ac:dyDescent="0.35">
      <c r="C475" s="6"/>
      <c r="D475" s="140"/>
      <c r="H475" s="51"/>
      <c r="M475" s="52"/>
      <c r="N475" s="50"/>
      <c r="O475" s="6"/>
      <c r="P475" s="6"/>
      <c r="Q475" s="6"/>
      <c r="AA475" s="6"/>
    </row>
    <row r="476" spans="3:27" ht="14.25" customHeight="1" x14ac:dyDescent="0.35">
      <c r="C476" s="6"/>
      <c r="D476" s="140"/>
      <c r="H476" s="51"/>
      <c r="M476" s="52"/>
      <c r="N476" s="50"/>
      <c r="O476" s="6"/>
      <c r="P476" s="6"/>
      <c r="Q476" s="6"/>
      <c r="AA476" s="6"/>
    </row>
    <row r="477" spans="3:27" ht="14.25" customHeight="1" x14ac:dyDescent="0.35">
      <c r="C477" s="6"/>
      <c r="D477" s="140"/>
      <c r="H477" s="51"/>
      <c r="M477" s="52"/>
      <c r="N477" s="50"/>
      <c r="O477" s="6"/>
      <c r="P477" s="6"/>
      <c r="Q477" s="6"/>
      <c r="AA477" s="6"/>
    </row>
    <row r="478" spans="3:27" ht="14.25" customHeight="1" x14ac:dyDescent="0.35">
      <c r="C478" s="6"/>
      <c r="D478" s="140"/>
      <c r="H478" s="51"/>
      <c r="M478" s="52"/>
      <c r="N478" s="50"/>
      <c r="O478" s="6"/>
      <c r="P478" s="6"/>
      <c r="Q478" s="6"/>
      <c r="AA478" s="6"/>
    </row>
    <row r="479" spans="3:27" ht="14.25" customHeight="1" x14ac:dyDescent="0.35">
      <c r="C479" s="6"/>
      <c r="D479" s="140"/>
      <c r="H479" s="51"/>
      <c r="M479" s="52"/>
      <c r="N479" s="50"/>
      <c r="O479" s="6"/>
      <c r="P479" s="6"/>
      <c r="Q479" s="6"/>
      <c r="AA479" s="6"/>
    </row>
    <row r="480" spans="3:27" ht="14.25" customHeight="1" x14ac:dyDescent="0.35">
      <c r="C480" s="6"/>
      <c r="D480" s="140"/>
      <c r="H480" s="51"/>
      <c r="M480" s="52"/>
      <c r="N480" s="50"/>
      <c r="O480" s="6"/>
      <c r="P480" s="6"/>
      <c r="Q480" s="6"/>
      <c r="AA480" s="6"/>
    </row>
    <row r="481" spans="3:27" ht="14.25" customHeight="1" x14ac:dyDescent="0.35">
      <c r="C481" s="6"/>
      <c r="D481" s="140"/>
      <c r="H481" s="51"/>
      <c r="M481" s="52"/>
      <c r="N481" s="50"/>
      <c r="O481" s="6"/>
      <c r="P481" s="6"/>
      <c r="Q481" s="6"/>
      <c r="AA481" s="6"/>
    </row>
    <row r="482" spans="3:27" ht="14.25" customHeight="1" x14ac:dyDescent="0.35">
      <c r="C482" s="6"/>
      <c r="D482" s="140"/>
      <c r="H482" s="51"/>
      <c r="M482" s="52"/>
      <c r="N482" s="50"/>
      <c r="O482" s="6"/>
      <c r="P482" s="6"/>
      <c r="Q482" s="6"/>
      <c r="AA482" s="6"/>
    </row>
    <row r="483" spans="3:27" ht="14.25" customHeight="1" x14ac:dyDescent="0.35">
      <c r="C483" s="6"/>
      <c r="D483" s="140"/>
      <c r="H483" s="51"/>
      <c r="M483" s="52"/>
      <c r="N483" s="50"/>
      <c r="O483" s="6"/>
      <c r="P483" s="6"/>
      <c r="Q483" s="6"/>
      <c r="AA483" s="6"/>
    </row>
    <row r="484" spans="3:27" ht="14.25" customHeight="1" x14ac:dyDescent="0.35">
      <c r="C484" s="6"/>
      <c r="D484" s="140"/>
      <c r="H484" s="51"/>
      <c r="M484" s="52"/>
      <c r="N484" s="50"/>
      <c r="O484" s="6"/>
      <c r="P484" s="6"/>
      <c r="Q484" s="6"/>
      <c r="AA484" s="6"/>
    </row>
    <row r="485" spans="3:27" ht="14.25" customHeight="1" x14ac:dyDescent="0.35">
      <c r="C485" s="6"/>
      <c r="D485" s="140"/>
      <c r="H485" s="51"/>
      <c r="M485" s="52"/>
      <c r="N485" s="50"/>
      <c r="O485" s="6"/>
      <c r="P485" s="6"/>
      <c r="Q485" s="6"/>
      <c r="AA485" s="6"/>
    </row>
    <row r="486" spans="3:27" ht="14.25" customHeight="1" x14ac:dyDescent="0.35">
      <c r="C486" s="6"/>
      <c r="D486" s="140"/>
      <c r="H486" s="51"/>
      <c r="M486" s="52"/>
      <c r="N486" s="50"/>
      <c r="O486" s="6"/>
      <c r="P486" s="6"/>
      <c r="Q486" s="6"/>
      <c r="AA486" s="6"/>
    </row>
    <row r="487" spans="3:27" ht="14.25" customHeight="1" x14ac:dyDescent="0.35">
      <c r="C487" s="6"/>
      <c r="D487" s="140"/>
      <c r="H487" s="51"/>
      <c r="M487" s="52"/>
      <c r="N487" s="50"/>
      <c r="O487" s="6"/>
      <c r="P487" s="6"/>
      <c r="Q487" s="6"/>
      <c r="AA487" s="6"/>
    </row>
    <row r="488" spans="3:27" ht="14.25" customHeight="1" x14ac:dyDescent="0.35">
      <c r="C488" s="6"/>
      <c r="D488" s="140"/>
      <c r="H488" s="51"/>
      <c r="M488" s="52"/>
      <c r="N488" s="50"/>
      <c r="O488" s="6"/>
      <c r="P488" s="6"/>
      <c r="Q488" s="6"/>
      <c r="AA488" s="6"/>
    </row>
    <row r="489" spans="3:27" ht="14.25" customHeight="1" x14ac:dyDescent="0.35">
      <c r="C489" s="6"/>
      <c r="D489" s="140"/>
      <c r="H489" s="51"/>
      <c r="M489" s="52"/>
      <c r="N489" s="50"/>
      <c r="O489" s="6"/>
      <c r="P489" s="6"/>
      <c r="Q489" s="6"/>
      <c r="AA489" s="6"/>
    </row>
    <row r="490" spans="3:27" ht="14.25" customHeight="1" x14ac:dyDescent="0.35">
      <c r="C490" s="6"/>
      <c r="D490" s="140"/>
      <c r="H490" s="51"/>
      <c r="M490" s="52"/>
      <c r="N490" s="50"/>
      <c r="O490" s="6"/>
      <c r="P490" s="6"/>
      <c r="Q490" s="6"/>
      <c r="AA490" s="6"/>
    </row>
    <row r="491" spans="3:27" ht="14.25" customHeight="1" x14ac:dyDescent="0.35">
      <c r="C491" s="6"/>
      <c r="D491" s="140"/>
      <c r="H491" s="51"/>
      <c r="M491" s="52"/>
      <c r="N491" s="50"/>
      <c r="O491" s="6"/>
      <c r="P491" s="6"/>
      <c r="Q491" s="6"/>
      <c r="AA491" s="6"/>
    </row>
    <row r="492" spans="3:27" ht="14.25" customHeight="1" x14ac:dyDescent="0.35">
      <c r="C492" s="6"/>
      <c r="D492" s="140"/>
      <c r="H492" s="51"/>
      <c r="M492" s="52"/>
      <c r="N492" s="50"/>
      <c r="O492" s="6"/>
      <c r="P492" s="6"/>
      <c r="Q492" s="6"/>
      <c r="AA492" s="6"/>
    </row>
    <row r="493" spans="3:27" ht="14.25" customHeight="1" x14ac:dyDescent="0.35">
      <c r="C493" s="6"/>
      <c r="D493" s="140"/>
      <c r="H493" s="51"/>
      <c r="M493" s="52"/>
      <c r="N493" s="50"/>
      <c r="O493" s="6"/>
      <c r="P493" s="6"/>
      <c r="Q493" s="6"/>
      <c r="AA493" s="6"/>
    </row>
    <row r="494" spans="3:27" ht="14.25" customHeight="1" x14ac:dyDescent="0.35">
      <c r="C494" s="6"/>
      <c r="D494" s="140"/>
      <c r="H494" s="51"/>
      <c r="M494" s="52"/>
      <c r="N494" s="50"/>
      <c r="O494" s="6"/>
      <c r="P494" s="6"/>
      <c r="Q494" s="6"/>
      <c r="AA494" s="6"/>
    </row>
    <row r="495" spans="3:27" ht="14.25" customHeight="1" x14ac:dyDescent="0.35">
      <c r="C495" s="6"/>
      <c r="D495" s="140"/>
      <c r="H495" s="51"/>
      <c r="M495" s="52"/>
      <c r="N495" s="50"/>
      <c r="O495" s="6"/>
      <c r="P495" s="6"/>
      <c r="Q495" s="6"/>
      <c r="AA495" s="6"/>
    </row>
    <row r="496" spans="3:27" ht="14.25" customHeight="1" x14ac:dyDescent="0.35">
      <c r="C496" s="6"/>
      <c r="D496" s="140"/>
      <c r="H496" s="51"/>
      <c r="M496" s="52"/>
      <c r="N496" s="50"/>
      <c r="O496" s="6"/>
      <c r="P496" s="6"/>
      <c r="Q496" s="6"/>
      <c r="AA496" s="6"/>
    </row>
    <row r="497" spans="3:27" ht="14.25" customHeight="1" x14ac:dyDescent="0.35">
      <c r="C497" s="6"/>
      <c r="D497" s="140"/>
      <c r="H497" s="51"/>
      <c r="M497" s="52"/>
      <c r="N497" s="50"/>
      <c r="O497" s="6"/>
      <c r="P497" s="6"/>
      <c r="Q497" s="6"/>
      <c r="AA497" s="6"/>
    </row>
    <row r="498" spans="3:27" ht="14.25" customHeight="1" x14ac:dyDescent="0.35">
      <c r="C498" s="6"/>
      <c r="D498" s="140"/>
      <c r="H498" s="51"/>
      <c r="M498" s="52"/>
      <c r="N498" s="50"/>
      <c r="O498" s="6"/>
      <c r="P498" s="6"/>
      <c r="Q498" s="6"/>
      <c r="AA498" s="6"/>
    </row>
    <row r="499" spans="3:27" ht="14.25" customHeight="1" x14ac:dyDescent="0.35">
      <c r="C499" s="6"/>
      <c r="D499" s="140"/>
      <c r="H499" s="51"/>
      <c r="M499" s="52"/>
      <c r="N499" s="50"/>
      <c r="O499" s="6"/>
      <c r="P499" s="6"/>
      <c r="Q499" s="6"/>
      <c r="AA499" s="6"/>
    </row>
    <row r="500" spans="3:27" ht="14.25" customHeight="1" x14ac:dyDescent="0.35">
      <c r="C500" s="6"/>
      <c r="D500" s="140"/>
      <c r="H500" s="51"/>
      <c r="M500" s="52"/>
      <c r="N500" s="50"/>
      <c r="O500" s="6"/>
      <c r="P500" s="6"/>
      <c r="Q500" s="6"/>
      <c r="AA500" s="6"/>
    </row>
    <row r="501" spans="3:27" ht="14.25" customHeight="1" x14ac:dyDescent="0.35">
      <c r="C501" s="6"/>
      <c r="D501" s="140"/>
      <c r="H501" s="51"/>
      <c r="M501" s="52"/>
      <c r="N501" s="50"/>
      <c r="O501" s="6"/>
      <c r="P501" s="6"/>
      <c r="Q501" s="6"/>
      <c r="AA501" s="6"/>
    </row>
    <row r="502" spans="3:27" ht="14.25" customHeight="1" x14ac:dyDescent="0.35">
      <c r="C502" s="6"/>
      <c r="D502" s="140"/>
      <c r="H502" s="51"/>
      <c r="M502" s="52"/>
      <c r="N502" s="50"/>
      <c r="O502" s="6"/>
      <c r="P502" s="6"/>
      <c r="Q502" s="6"/>
      <c r="AA502" s="6"/>
    </row>
    <row r="503" spans="3:27" ht="14.25" customHeight="1" x14ac:dyDescent="0.35">
      <c r="C503" s="6"/>
      <c r="D503" s="140"/>
      <c r="H503" s="51"/>
      <c r="M503" s="52"/>
      <c r="N503" s="50"/>
      <c r="O503" s="6"/>
      <c r="P503" s="6"/>
      <c r="Q503" s="6"/>
      <c r="AA503" s="6"/>
    </row>
    <row r="504" spans="3:27" ht="14.25" customHeight="1" x14ac:dyDescent="0.35">
      <c r="C504" s="6"/>
      <c r="D504" s="140"/>
      <c r="H504" s="51"/>
      <c r="M504" s="52"/>
      <c r="N504" s="50"/>
      <c r="O504" s="6"/>
      <c r="P504" s="6"/>
      <c r="Q504" s="6"/>
      <c r="AA504" s="6"/>
    </row>
    <row r="505" spans="3:27" ht="14.25" customHeight="1" x14ac:dyDescent="0.35">
      <c r="C505" s="6"/>
      <c r="D505" s="140"/>
      <c r="H505" s="51"/>
      <c r="M505" s="52"/>
      <c r="N505" s="50"/>
      <c r="O505" s="6"/>
      <c r="P505" s="6"/>
      <c r="Q505" s="6"/>
      <c r="AA505" s="6"/>
    </row>
    <row r="506" spans="3:27" ht="14.25" customHeight="1" x14ac:dyDescent="0.35">
      <c r="C506" s="6"/>
      <c r="D506" s="140"/>
      <c r="H506" s="51"/>
      <c r="M506" s="52"/>
      <c r="N506" s="50"/>
      <c r="O506" s="6"/>
      <c r="P506" s="6"/>
      <c r="Q506" s="6"/>
      <c r="AA506" s="6"/>
    </row>
    <row r="507" spans="3:27" ht="14.25" customHeight="1" x14ac:dyDescent="0.35">
      <c r="C507" s="6"/>
      <c r="D507" s="140"/>
      <c r="H507" s="51"/>
      <c r="M507" s="52"/>
      <c r="N507" s="50"/>
      <c r="O507" s="6"/>
      <c r="P507" s="6"/>
      <c r="Q507" s="6"/>
      <c r="AA507" s="6"/>
    </row>
    <row r="508" spans="3:27" ht="14.25" customHeight="1" x14ac:dyDescent="0.35">
      <c r="C508" s="6"/>
      <c r="D508" s="140"/>
      <c r="H508" s="51"/>
      <c r="M508" s="52"/>
      <c r="N508" s="50"/>
      <c r="O508" s="6"/>
      <c r="P508" s="6"/>
      <c r="Q508" s="6"/>
      <c r="AA508" s="6"/>
    </row>
    <row r="509" spans="3:27" ht="14.25" customHeight="1" x14ac:dyDescent="0.35">
      <c r="C509" s="6"/>
      <c r="D509" s="140"/>
      <c r="H509" s="51"/>
      <c r="M509" s="52"/>
      <c r="N509" s="50"/>
      <c r="O509" s="6"/>
      <c r="P509" s="6"/>
      <c r="Q509" s="6"/>
      <c r="AA509" s="6"/>
    </row>
    <row r="510" spans="3:27" ht="14.25" customHeight="1" x14ac:dyDescent="0.35">
      <c r="C510" s="6"/>
      <c r="D510" s="140"/>
      <c r="H510" s="51"/>
      <c r="M510" s="52"/>
      <c r="N510" s="50"/>
      <c r="O510" s="6"/>
      <c r="P510" s="6"/>
      <c r="Q510" s="6"/>
      <c r="AA510" s="6"/>
    </row>
    <row r="511" spans="3:27" ht="14.25" customHeight="1" x14ac:dyDescent="0.35">
      <c r="C511" s="6"/>
      <c r="D511" s="140"/>
      <c r="H511" s="51"/>
      <c r="M511" s="52"/>
      <c r="N511" s="50"/>
      <c r="O511" s="6"/>
      <c r="P511" s="6"/>
      <c r="Q511" s="6"/>
      <c r="AA511" s="6"/>
    </row>
    <row r="512" spans="3:27" ht="14.25" customHeight="1" x14ac:dyDescent="0.35">
      <c r="C512" s="6"/>
      <c r="D512" s="140"/>
      <c r="H512" s="51"/>
      <c r="M512" s="52"/>
      <c r="N512" s="50"/>
      <c r="O512" s="6"/>
      <c r="P512" s="6"/>
      <c r="Q512" s="6"/>
      <c r="AA512" s="6"/>
    </row>
    <row r="513" spans="3:27" ht="14.25" customHeight="1" x14ac:dyDescent="0.35">
      <c r="C513" s="6"/>
      <c r="D513" s="140"/>
      <c r="H513" s="51"/>
      <c r="M513" s="52"/>
      <c r="N513" s="50"/>
      <c r="O513" s="6"/>
      <c r="P513" s="6"/>
      <c r="Q513" s="6"/>
      <c r="AA513" s="6"/>
    </row>
    <row r="514" spans="3:27" ht="14.25" customHeight="1" x14ac:dyDescent="0.35">
      <c r="C514" s="6"/>
      <c r="D514" s="140"/>
      <c r="H514" s="51"/>
      <c r="M514" s="52"/>
      <c r="N514" s="50"/>
      <c r="O514" s="6"/>
      <c r="P514" s="6"/>
      <c r="Q514" s="6"/>
      <c r="AA514" s="6"/>
    </row>
    <row r="515" spans="3:27" ht="14.25" customHeight="1" x14ac:dyDescent="0.35">
      <c r="C515" s="6"/>
      <c r="D515" s="140"/>
      <c r="H515" s="51"/>
      <c r="M515" s="52"/>
      <c r="N515" s="50"/>
      <c r="O515" s="6"/>
      <c r="P515" s="6"/>
      <c r="Q515" s="6"/>
      <c r="AA515" s="6"/>
    </row>
    <row r="516" spans="3:27" ht="14.25" customHeight="1" x14ac:dyDescent="0.35">
      <c r="C516" s="6"/>
      <c r="D516" s="140"/>
      <c r="H516" s="51"/>
      <c r="M516" s="52"/>
      <c r="N516" s="50"/>
      <c r="O516" s="6"/>
      <c r="P516" s="6"/>
      <c r="Q516" s="6"/>
      <c r="AA516" s="6"/>
    </row>
    <row r="517" spans="3:27" ht="14.25" customHeight="1" x14ac:dyDescent="0.35">
      <c r="C517" s="6"/>
      <c r="D517" s="140"/>
      <c r="H517" s="51"/>
      <c r="M517" s="52"/>
      <c r="N517" s="50"/>
      <c r="O517" s="6"/>
      <c r="P517" s="6"/>
      <c r="Q517" s="6"/>
      <c r="AA517" s="6"/>
    </row>
    <row r="518" spans="3:27" ht="14.25" customHeight="1" x14ac:dyDescent="0.35">
      <c r="C518" s="6"/>
      <c r="D518" s="140"/>
      <c r="H518" s="51"/>
      <c r="M518" s="52"/>
      <c r="N518" s="50"/>
      <c r="O518" s="6"/>
      <c r="P518" s="6"/>
      <c r="Q518" s="6"/>
      <c r="AA518" s="6"/>
    </row>
    <row r="519" spans="3:27" ht="14.25" customHeight="1" x14ac:dyDescent="0.35">
      <c r="C519" s="6"/>
      <c r="D519" s="140"/>
      <c r="H519" s="51"/>
      <c r="M519" s="52"/>
      <c r="N519" s="50"/>
      <c r="O519" s="6"/>
      <c r="P519" s="6"/>
      <c r="Q519" s="6"/>
      <c r="AA519" s="6"/>
    </row>
    <row r="520" spans="3:27" ht="14.25" customHeight="1" x14ac:dyDescent="0.35">
      <c r="C520" s="6"/>
      <c r="D520" s="140"/>
      <c r="H520" s="51"/>
      <c r="M520" s="52"/>
      <c r="N520" s="50"/>
      <c r="O520" s="6"/>
      <c r="P520" s="6"/>
      <c r="Q520" s="6"/>
      <c r="AA520" s="6"/>
    </row>
    <row r="521" spans="3:27" ht="14.25" customHeight="1" x14ac:dyDescent="0.35">
      <c r="C521" s="6"/>
      <c r="D521" s="140"/>
      <c r="H521" s="51"/>
      <c r="M521" s="52"/>
      <c r="N521" s="50"/>
      <c r="O521" s="6"/>
      <c r="P521" s="6"/>
      <c r="Q521" s="6"/>
      <c r="AA521" s="6"/>
    </row>
    <row r="522" spans="3:27" ht="14.25" customHeight="1" x14ac:dyDescent="0.35">
      <c r="C522" s="6"/>
      <c r="D522" s="140"/>
      <c r="H522" s="51"/>
      <c r="M522" s="52"/>
      <c r="N522" s="50"/>
      <c r="O522" s="6"/>
      <c r="P522" s="6"/>
      <c r="Q522" s="6"/>
      <c r="AA522" s="6"/>
    </row>
    <row r="523" spans="3:27" ht="14.25" customHeight="1" x14ac:dyDescent="0.35">
      <c r="C523" s="6"/>
      <c r="D523" s="140"/>
      <c r="H523" s="51"/>
      <c r="M523" s="52"/>
      <c r="N523" s="50"/>
      <c r="O523" s="6"/>
      <c r="P523" s="6"/>
      <c r="Q523" s="6"/>
      <c r="AA523" s="6"/>
    </row>
    <row r="524" spans="3:27" ht="14.25" customHeight="1" x14ac:dyDescent="0.35">
      <c r="C524" s="6"/>
      <c r="D524" s="140"/>
      <c r="H524" s="51"/>
      <c r="M524" s="52"/>
      <c r="N524" s="50"/>
      <c r="O524" s="6"/>
      <c r="P524" s="6"/>
      <c r="Q524" s="6"/>
      <c r="AA524" s="6"/>
    </row>
    <row r="525" spans="3:27" ht="14.25" customHeight="1" x14ac:dyDescent="0.35">
      <c r="C525" s="6"/>
      <c r="D525" s="140"/>
      <c r="H525" s="51"/>
      <c r="M525" s="52"/>
      <c r="N525" s="50"/>
      <c r="O525" s="6"/>
      <c r="P525" s="6"/>
      <c r="Q525" s="6"/>
      <c r="AA525" s="6"/>
    </row>
    <row r="526" spans="3:27" ht="14.25" customHeight="1" x14ac:dyDescent="0.35">
      <c r="C526" s="6"/>
      <c r="D526" s="140"/>
      <c r="H526" s="51"/>
      <c r="M526" s="52"/>
      <c r="N526" s="50"/>
      <c r="O526" s="6"/>
      <c r="P526" s="6"/>
      <c r="Q526" s="6"/>
      <c r="AA526" s="6"/>
    </row>
    <row r="527" spans="3:27" ht="14.25" customHeight="1" x14ac:dyDescent="0.35">
      <c r="C527" s="6"/>
      <c r="D527" s="140"/>
      <c r="H527" s="51"/>
      <c r="M527" s="52"/>
      <c r="N527" s="50"/>
      <c r="O527" s="6"/>
      <c r="P527" s="6"/>
      <c r="Q527" s="6"/>
      <c r="AA527" s="6"/>
    </row>
    <row r="528" spans="3:27" ht="14.25" customHeight="1" x14ac:dyDescent="0.35">
      <c r="C528" s="6"/>
      <c r="D528" s="140"/>
      <c r="H528" s="51"/>
      <c r="M528" s="52"/>
      <c r="N528" s="50"/>
      <c r="O528" s="6"/>
      <c r="P528" s="6"/>
      <c r="Q528" s="6"/>
      <c r="AA528" s="6"/>
    </row>
    <row r="529" spans="3:27" ht="14.25" customHeight="1" x14ac:dyDescent="0.35">
      <c r="C529" s="6"/>
      <c r="D529" s="140"/>
      <c r="H529" s="51"/>
      <c r="M529" s="52"/>
      <c r="N529" s="50"/>
      <c r="O529" s="6"/>
      <c r="P529" s="6"/>
      <c r="Q529" s="6"/>
      <c r="AA529" s="6"/>
    </row>
    <row r="530" spans="3:27" ht="14.25" customHeight="1" x14ac:dyDescent="0.35">
      <c r="C530" s="6"/>
      <c r="D530" s="140"/>
      <c r="H530" s="51"/>
      <c r="M530" s="52"/>
      <c r="N530" s="50"/>
      <c r="O530" s="6"/>
      <c r="P530" s="6"/>
      <c r="Q530" s="6"/>
      <c r="AA530" s="6"/>
    </row>
    <row r="531" spans="3:27" ht="14.25" customHeight="1" x14ac:dyDescent="0.35">
      <c r="C531" s="6"/>
      <c r="D531" s="140"/>
      <c r="H531" s="51"/>
      <c r="M531" s="52"/>
      <c r="N531" s="50"/>
      <c r="O531" s="6"/>
      <c r="P531" s="6"/>
      <c r="Q531" s="6"/>
      <c r="AA531" s="6"/>
    </row>
    <row r="532" spans="3:27" ht="14.25" customHeight="1" x14ac:dyDescent="0.35">
      <c r="C532" s="6"/>
      <c r="D532" s="140"/>
      <c r="H532" s="51"/>
      <c r="M532" s="52"/>
      <c r="N532" s="50"/>
      <c r="O532" s="6"/>
      <c r="P532" s="6"/>
      <c r="Q532" s="6"/>
      <c r="AA532" s="6"/>
    </row>
    <row r="533" spans="3:27" ht="14.25" customHeight="1" x14ac:dyDescent="0.35">
      <c r="C533" s="6"/>
      <c r="D533" s="140"/>
      <c r="H533" s="51"/>
      <c r="M533" s="52"/>
      <c r="N533" s="50"/>
      <c r="O533" s="6"/>
      <c r="P533" s="6"/>
      <c r="Q533" s="6"/>
      <c r="AA533" s="6"/>
    </row>
    <row r="534" spans="3:27" ht="14.25" customHeight="1" x14ac:dyDescent="0.35">
      <c r="C534" s="6"/>
      <c r="D534" s="140"/>
      <c r="H534" s="51"/>
      <c r="M534" s="52"/>
      <c r="N534" s="50"/>
      <c r="O534" s="6"/>
      <c r="P534" s="6"/>
      <c r="Q534" s="6"/>
      <c r="AA534" s="6"/>
    </row>
    <row r="535" spans="3:27" ht="14.25" customHeight="1" x14ac:dyDescent="0.35">
      <c r="C535" s="6"/>
      <c r="D535" s="140"/>
      <c r="H535" s="51"/>
      <c r="M535" s="52"/>
      <c r="N535" s="50"/>
      <c r="O535" s="6"/>
      <c r="P535" s="6"/>
      <c r="Q535" s="6"/>
      <c r="AA535" s="6"/>
    </row>
    <row r="536" spans="3:27" ht="14.25" customHeight="1" x14ac:dyDescent="0.35">
      <c r="C536" s="6"/>
      <c r="D536" s="140"/>
      <c r="H536" s="51"/>
      <c r="M536" s="52"/>
      <c r="N536" s="50"/>
      <c r="O536" s="6"/>
      <c r="P536" s="6"/>
      <c r="Q536" s="6"/>
      <c r="AA536" s="6"/>
    </row>
    <row r="537" spans="3:27" ht="14.25" customHeight="1" x14ac:dyDescent="0.35">
      <c r="C537" s="6"/>
      <c r="D537" s="140"/>
      <c r="H537" s="51"/>
      <c r="M537" s="52"/>
      <c r="N537" s="50"/>
      <c r="O537" s="6"/>
      <c r="P537" s="6"/>
      <c r="Q537" s="6"/>
      <c r="AA537" s="6"/>
    </row>
    <row r="538" spans="3:27" ht="14.25" customHeight="1" x14ac:dyDescent="0.35">
      <c r="C538" s="6"/>
      <c r="D538" s="140"/>
      <c r="H538" s="51"/>
      <c r="M538" s="52"/>
      <c r="N538" s="50"/>
      <c r="O538" s="6"/>
      <c r="P538" s="6"/>
      <c r="Q538" s="6"/>
      <c r="AA538" s="6"/>
    </row>
    <row r="539" spans="3:27" ht="14.25" customHeight="1" x14ac:dyDescent="0.35">
      <c r="C539" s="6"/>
      <c r="D539" s="140"/>
      <c r="H539" s="51"/>
      <c r="M539" s="52"/>
      <c r="N539" s="50"/>
      <c r="O539" s="6"/>
      <c r="P539" s="6"/>
      <c r="Q539" s="6"/>
      <c r="AA539" s="6"/>
    </row>
    <row r="540" spans="3:27" ht="14.25" customHeight="1" x14ac:dyDescent="0.35">
      <c r="C540" s="6"/>
      <c r="D540" s="140"/>
      <c r="H540" s="51"/>
      <c r="M540" s="52"/>
      <c r="N540" s="50"/>
      <c r="O540" s="6"/>
      <c r="P540" s="6"/>
      <c r="Q540" s="6"/>
      <c r="AA540" s="6"/>
    </row>
    <row r="541" spans="3:27" ht="14.25" customHeight="1" x14ac:dyDescent="0.35">
      <c r="C541" s="6"/>
      <c r="D541" s="140"/>
      <c r="H541" s="51"/>
      <c r="M541" s="52"/>
      <c r="N541" s="50"/>
      <c r="O541" s="6"/>
      <c r="P541" s="6"/>
      <c r="Q541" s="6"/>
      <c r="AA541" s="6"/>
    </row>
    <row r="542" spans="3:27" ht="14.25" customHeight="1" x14ac:dyDescent="0.35">
      <c r="C542" s="6"/>
      <c r="D542" s="140"/>
      <c r="H542" s="51"/>
      <c r="M542" s="52"/>
      <c r="N542" s="50"/>
      <c r="O542" s="6"/>
      <c r="P542" s="6"/>
      <c r="Q542" s="6"/>
      <c r="AA542" s="6"/>
    </row>
    <row r="543" spans="3:27" ht="14.25" customHeight="1" x14ac:dyDescent="0.35">
      <c r="C543" s="6"/>
      <c r="D543" s="140"/>
      <c r="H543" s="51"/>
      <c r="M543" s="52"/>
      <c r="N543" s="50"/>
      <c r="O543" s="6"/>
      <c r="P543" s="6"/>
      <c r="Q543" s="6"/>
      <c r="AA543" s="6"/>
    </row>
    <row r="544" spans="3:27" ht="14.25" customHeight="1" x14ac:dyDescent="0.35">
      <c r="C544" s="6"/>
      <c r="D544" s="140"/>
      <c r="H544" s="51"/>
      <c r="M544" s="52"/>
      <c r="N544" s="50"/>
      <c r="O544" s="6"/>
      <c r="P544" s="6"/>
      <c r="Q544" s="6"/>
      <c r="AA544" s="6"/>
    </row>
    <row r="545" spans="3:27" ht="14.25" customHeight="1" x14ac:dyDescent="0.35">
      <c r="C545" s="6"/>
      <c r="D545" s="140"/>
      <c r="H545" s="51"/>
      <c r="M545" s="52"/>
      <c r="N545" s="50"/>
      <c r="O545" s="6"/>
      <c r="P545" s="6"/>
      <c r="Q545" s="6"/>
      <c r="AA545" s="6"/>
    </row>
    <row r="546" spans="3:27" ht="14.25" customHeight="1" x14ac:dyDescent="0.35">
      <c r="C546" s="6"/>
      <c r="D546" s="140"/>
      <c r="H546" s="51"/>
      <c r="M546" s="52"/>
      <c r="N546" s="50"/>
      <c r="O546" s="6"/>
      <c r="P546" s="6"/>
      <c r="Q546" s="6"/>
      <c r="AA546" s="6"/>
    </row>
    <row r="547" spans="3:27" ht="14.25" customHeight="1" x14ac:dyDescent="0.35">
      <c r="C547" s="6"/>
      <c r="D547" s="140"/>
      <c r="H547" s="51"/>
      <c r="M547" s="52"/>
      <c r="N547" s="50"/>
      <c r="O547" s="6"/>
      <c r="P547" s="6"/>
      <c r="Q547" s="6"/>
      <c r="AA547" s="6"/>
    </row>
    <row r="548" spans="3:27" ht="14.25" customHeight="1" x14ac:dyDescent="0.35">
      <c r="C548" s="6"/>
      <c r="D548" s="140"/>
      <c r="H548" s="51"/>
      <c r="M548" s="52"/>
      <c r="N548" s="50"/>
      <c r="O548" s="6"/>
      <c r="P548" s="6"/>
      <c r="Q548" s="6"/>
      <c r="AA548" s="6"/>
    </row>
    <row r="549" spans="3:27" ht="14.25" customHeight="1" x14ac:dyDescent="0.35">
      <c r="C549" s="6"/>
      <c r="D549" s="140"/>
      <c r="H549" s="51"/>
      <c r="M549" s="52"/>
      <c r="N549" s="50"/>
      <c r="O549" s="6"/>
      <c r="P549" s="6"/>
      <c r="Q549" s="6"/>
      <c r="AA549" s="6"/>
    </row>
    <row r="550" spans="3:27" ht="14.25" customHeight="1" x14ac:dyDescent="0.35">
      <c r="C550" s="6"/>
      <c r="D550" s="140"/>
      <c r="H550" s="51"/>
      <c r="M550" s="52"/>
      <c r="N550" s="50"/>
      <c r="O550" s="6"/>
      <c r="P550" s="6"/>
      <c r="Q550" s="6"/>
      <c r="AA550" s="6"/>
    </row>
    <row r="551" spans="3:27" ht="14.25" customHeight="1" x14ac:dyDescent="0.35">
      <c r="C551" s="6"/>
      <c r="D551" s="140"/>
      <c r="H551" s="51"/>
      <c r="M551" s="52"/>
      <c r="N551" s="50"/>
      <c r="O551" s="6"/>
      <c r="P551" s="6"/>
      <c r="Q551" s="6"/>
      <c r="AA551" s="6"/>
    </row>
    <row r="552" spans="3:27" ht="14.25" customHeight="1" x14ac:dyDescent="0.35">
      <c r="C552" s="6"/>
      <c r="D552" s="140"/>
      <c r="H552" s="51"/>
      <c r="M552" s="52"/>
      <c r="N552" s="50"/>
      <c r="O552" s="6"/>
      <c r="P552" s="6"/>
      <c r="Q552" s="6"/>
      <c r="AA552" s="6"/>
    </row>
    <row r="553" spans="3:27" ht="14.25" customHeight="1" x14ac:dyDescent="0.35">
      <c r="C553" s="6"/>
      <c r="D553" s="140"/>
      <c r="H553" s="51"/>
      <c r="M553" s="52"/>
      <c r="N553" s="50"/>
      <c r="O553" s="6"/>
      <c r="P553" s="6"/>
      <c r="Q553" s="6"/>
      <c r="AA553" s="6"/>
    </row>
    <row r="554" spans="3:27" ht="14.25" customHeight="1" x14ac:dyDescent="0.35">
      <c r="C554" s="6"/>
      <c r="D554" s="140"/>
      <c r="H554" s="51"/>
      <c r="M554" s="52"/>
      <c r="N554" s="50"/>
      <c r="O554" s="6"/>
      <c r="P554" s="6"/>
      <c r="Q554" s="6"/>
      <c r="AA554" s="6"/>
    </row>
    <row r="555" spans="3:27" ht="14.25" customHeight="1" x14ac:dyDescent="0.35">
      <c r="C555" s="6"/>
      <c r="D555" s="140"/>
      <c r="H555" s="51"/>
      <c r="M555" s="52"/>
      <c r="N555" s="50"/>
      <c r="O555" s="6"/>
      <c r="P555" s="6"/>
      <c r="Q555" s="6"/>
      <c r="AA555" s="6"/>
    </row>
    <row r="556" spans="3:27" ht="14.25" customHeight="1" x14ac:dyDescent="0.35">
      <c r="C556" s="6"/>
      <c r="D556" s="140"/>
      <c r="H556" s="51"/>
      <c r="M556" s="52"/>
      <c r="N556" s="50"/>
      <c r="O556" s="6"/>
      <c r="P556" s="6"/>
      <c r="Q556" s="6"/>
      <c r="AA556" s="6"/>
    </row>
    <row r="557" spans="3:27" ht="14.25" customHeight="1" x14ac:dyDescent="0.35">
      <c r="C557" s="6"/>
      <c r="D557" s="140"/>
      <c r="H557" s="51"/>
      <c r="M557" s="52"/>
      <c r="N557" s="50"/>
      <c r="O557" s="6"/>
      <c r="P557" s="6"/>
      <c r="Q557" s="6"/>
      <c r="AA557" s="6"/>
    </row>
    <row r="558" spans="3:27" ht="14.25" customHeight="1" x14ac:dyDescent="0.35">
      <c r="C558" s="6"/>
      <c r="D558" s="140"/>
      <c r="H558" s="51"/>
      <c r="M558" s="52"/>
      <c r="N558" s="50"/>
      <c r="O558" s="6"/>
      <c r="P558" s="6"/>
      <c r="Q558" s="6"/>
      <c r="AA558" s="6"/>
    </row>
    <row r="559" spans="3:27" ht="14.25" customHeight="1" x14ac:dyDescent="0.35">
      <c r="C559" s="6"/>
      <c r="D559" s="140"/>
      <c r="H559" s="51"/>
      <c r="M559" s="52"/>
      <c r="N559" s="50"/>
      <c r="O559" s="6"/>
      <c r="P559" s="6"/>
      <c r="Q559" s="6"/>
      <c r="AA559" s="6"/>
    </row>
    <row r="560" spans="3:27" ht="14.25" customHeight="1" x14ac:dyDescent="0.35">
      <c r="C560" s="6"/>
      <c r="D560" s="140"/>
      <c r="H560" s="51"/>
      <c r="M560" s="52"/>
      <c r="N560" s="50"/>
      <c r="O560" s="6"/>
      <c r="P560" s="6"/>
      <c r="Q560" s="6"/>
      <c r="AA560" s="6"/>
    </row>
    <row r="561" spans="3:27" ht="14.25" customHeight="1" x14ac:dyDescent="0.35">
      <c r="C561" s="6"/>
      <c r="D561" s="140"/>
      <c r="H561" s="51"/>
      <c r="M561" s="52"/>
      <c r="N561" s="50"/>
      <c r="O561" s="6"/>
      <c r="P561" s="6"/>
      <c r="Q561" s="6"/>
      <c r="AA561" s="6"/>
    </row>
    <row r="562" spans="3:27" ht="14.25" customHeight="1" x14ac:dyDescent="0.35">
      <c r="C562" s="6"/>
      <c r="D562" s="140"/>
      <c r="H562" s="51"/>
      <c r="M562" s="52"/>
      <c r="N562" s="50"/>
      <c r="O562" s="6"/>
      <c r="P562" s="6"/>
      <c r="Q562" s="6"/>
      <c r="AA562" s="6"/>
    </row>
    <row r="563" spans="3:27" ht="14.25" customHeight="1" x14ac:dyDescent="0.35">
      <c r="C563" s="6"/>
      <c r="D563" s="140"/>
      <c r="H563" s="51"/>
      <c r="M563" s="52"/>
      <c r="N563" s="50"/>
      <c r="O563" s="6"/>
      <c r="P563" s="6"/>
      <c r="Q563" s="6"/>
      <c r="AA563" s="6"/>
    </row>
    <row r="564" spans="3:27" ht="14.25" customHeight="1" x14ac:dyDescent="0.35">
      <c r="C564" s="6"/>
      <c r="D564" s="140"/>
      <c r="H564" s="51"/>
      <c r="M564" s="52"/>
      <c r="N564" s="50"/>
      <c r="O564" s="6"/>
      <c r="P564" s="6"/>
      <c r="Q564" s="6"/>
      <c r="AA564" s="6"/>
    </row>
    <row r="565" spans="3:27" ht="14.25" customHeight="1" x14ac:dyDescent="0.35">
      <c r="C565" s="6"/>
      <c r="D565" s="140"/>
      <c r="H565" s="51"/>
      <c r="M565" s="52"/>
      <c r="N565" s="50"/>
      <c r="O565" s="6"/>
      <c r="P565" s="6"/>
      <c r="Q565" s="6"/>
      <c r="AA565" s="6"/>
    </row>
    <row r="566" spans="3:27" ht="14.25" customHeight="1" x14ac:dyDescent="0.35">
      <c r="C566" s="6"/>
      <c r="D566" s="140"/>
      <c r="H566" s="51"/>
      <c r="M566" s="52"/>
      <c r="N566" s="50"/>
      <c r="O566" s="6"/>
      <c r="P566" s="6"/>
      <c r="Q566" s="6"/>
      <c r="AA566" s="6"/>
    </row>
    <row r="567" spans="3:27" ht="14.25" customHeight="1" x14ac:dyDescent="0.35">
      <c r="C567" s="6"/>
      <c r="D567" s="140"/>
      <c r="H567" s="51"/>
      <c r="M567" s="52"/>
      <c r="N567" s="50"/>
      <c r="O567" s="6"/>
      <c r="P567" s="6"/>
      <c r="Q567" s="6"/>
      <c r="AA567" s="6"/>
    </row>
    <row r="568" spans="3:27" ht="14.25" customHeight="1" x14ac:dyDescent="0.35">
      <c r="C568" s="6"/>
      <c r="D568" s="140"/>
      <c r="H568" s="51"/>
      <c r="M568" s="52"/>
      <c r="N568" s="50"/>
      <c r="O568" s="6"/>
      <c r="P568" s="6"/>
      <c r="Q568" s="6"/>
      <c r="AA568" s="6"/>
    </row>
    <row r="569" spans="3:27" ht="14.25" customHeight="1" x14ac:dyDescent="0.35">
      <c r="C569" s="6"/>
      <c r="D569" s="140"/>
      <c r="H569" s="51"/>
      <c r="M569" s="52"/>
      <c r="N569" s="50"/>
      <c r="O569" s="6"/>
      <c r="P569" s="6"/>
      <c r="Q569" s="6"/>
      <c r="AA569" s="6"/>
    </row>
    <row r="570" spans="3:27" ht="14.25" customHeight="1" x14ac:dyDescent="0.35">
      <c r="C570" s="6"/>
      <c r="D570" s="140"/>
      <c r="H570" s="51"/>
      <c r="M570" s="52"/>
      <c r="N570" s="50"/>
      <c r="O570" s="6"/>
      <c r="P570" s="6"/>
      <c r="Q570" s="6"/>
      <c r="AA570" s="6"/>
    </row>
    <row r="571" spans="3:27" ht="14.25" customHeight="1" x14ac:dyDescent="0.35">
      <c r="C571" s="6"/>
      <c r="D571" s="140"/>
      <c r="H571" s="51"/>
      <c r="M571" s="52"/>
      <c r="N571" s="50"/>
      <c r="O571" s="6"/>
      <c r="P571" s="6"/>
      <c r="Q571" s="6"/>
      <c r="AA571" s="6"/>
    </row>
    <row r="572" spans="3:27" ht="14.25" customHeight="1" x14ac:dyDescent="0.35">
      <c r="C572" s="6"/>
      <c r="D572" s="140"/>
      <c r="H572" s="51"/>
      <c r="M572" s="52"/>
      <c r="N572" s="50"/>
      <c r="O572" s="6"/>
      <c r="P572" s="6"/>
      <c r="Q572" s="6"/>
      <c r="AA572" s="6"/>
    </row>
    <row r="573" spans="3:27" ht="14.25" customHeight="1" x14ac:dyDescent="0.35">
      <c r="C573" s="6"/>
      <c r="D573" s="140"/>
      <c r="H573" s="51"/>
      <c r="M573" s="52"/>
      <c r="N573" s="50"/>
      <c r="O573" s="6"/>
      <c r="P573" s="6"/>
      <c r="Q573" s="6"/>
      <c r="AA573" s="6"/>
    </row>
    <row r="574" spans="3:27" ht="14.25" customHeight="1" x14ac:dyDescent="0.35">
      <c r="C574" s="6"/>
      <c r="D574" s="140"/>
      <c r="H574" s="51"/>
      <c r="M574" s="52"/>
      <c r="N574" s="50"/>
      <c r="O574" s="6"/>
      <c r="P574" s="6"/>
      <c r="Q574" s="6"/>
      <c r="AA574" s="6"/>
    </row>
    <row r="575" spans="3:27" ht="14.25" customHeight="1" x14ac:dyDescent="0.35">
      <c r="C575" s="6"/>
      <c r="D575" s="140"/>
      <c r="H575" s="51"/>
      <c r="M575" s="52"/>
      <c r="N575" s="50"/>
      <c r="O575" s="6"/>
      <c r="P575" s="6"/>
      <c r="Q575" s="6"/>
      <c r="AA575" s="6"/>
    </row>
    <row r="576" spans="3:27" ht="14.25" customHeight="1" x14ac:dyDescent="0.35">
      <c r="C576" s="6"/>
      <c r="D576" s="140"/>
      <c r="H576" s="51"/>
      <c r="M576" s="52"/>
      <c r="N576" s="50"/>
      <c r="O576" s="6"/>
      <c r="P576" s="6"/>
      <c r="Q576" s="6"/>
      <c r="AA576" s="6"/>
    </row>
    <row r="577" spans="3:27" ht="14.25" customHeight="1" x14ac:dyDescent="0.35">
      <c r="C577" s="6"/>
      <c r="D577" s="140"/>
      <c r="H577" s="51"/>
      <c r="M577" s="52"/>
      <c r="N577" s="50"/>
      <c r="O577" s="6"/>
      <c r="P577" s="6"/>
      <c r="Q577" s="6"/>
      <c r="AA577" s="6"/>
    </row>
    <row r="578" spans="3:27" ht="14.25" customHeight="1" x14ac:dyDescent="0.35">
      <c r="C578" s="6"/>
      <c r="D578" s="140"/>
      <c r="H578" s="51"/>
      <c r="M578" s="52"/>
      <c r="N578" s="50"/>
      <c r="O578" s="6"/>
      <c r="P578" s="6"/>
      <c r="Q578" s="6"/>
      <c r="AA578" s="6"/>
    </row>
    <row r="579" spans="3:27" ht="14.25" customHeight="1" x14ac:dyDescent="0.35">
      <c r="C579" s="6"/>
      <c r="D579" s="140"/>
      <c r="H579" s="51"/>
      <c r="M579" s="52"/>
      <c r="N579" s="50"/>
      <c r="O579" s="6"/>
      <c r="P579" s="6"/>
      <c r="Q579" s="6"/>
      <c r="AA579" s="6"/>
    </row>
    <row r="580" spans="3:27" ht="14.25" customHeight="1" x14ac:dyDescent="0.35">
      <c r="C580" s="6"/>
      <c r="D580" s="140"/>
      <c r="H580" s="51"/>
      <c r="M580" s="52"/>
      <c r="N580" s="50"/>
      <c r="O580" s="6"/>
      <c r="P580" s="6"/>
      <c r="Q580" s="6"/>
      <c r="AA580" s="6"/>
    </row>
    <row r="581" spans="3:27" ht="14.25" customHeight="1" x14ac:dyDescent="0.35">
      <c r="C581" s="6"/>
      <c r="D581" s="140"/>
      <c r="H581" s="51"/>
      <c r="M581" s="52"/>
      <c r="N581" s="50"/>
      <c r="O581" s="6"/>
      <c r="P581" s="6"/>
      <c r="Q581" s="6"/>
      <c r="AA581" s="6"/>
    </row>
    <row r="582" spans="3:27" ht="14.25" customHeight="1" x14ac:dyDescent="0.35">
      <c r="C582" s="6"/>
      <c r="D582" s="140"/>
      <c r="H582" s="51"/>
      <c r="M582" s="52"/>
      <c r="N582" s="50"/>
      <c r="O582" s="6"/>
      <c r="P582" s="6"/>
      <c r="Q582" s="6"/>
      <c r="AA582" s="6"/>
    </row>
    <row r="583" spans="3:27" ht="14.25" customHeight="1" x14ac:dyDescent="0.35">
      <c r="C583" s="6"/>
      <c r="D583" s="140"/>
      <c r="H583" s="51"/>
      <c r="M583" s="52"/>
      <c r="N583" s="50"/>
      <c r="O583" s="6"/>
      <c r="P583" s="6"/>
      <c r="Q583" s="6"/>
      <c r="AA583" s="6"/>
    </row>
    <row r="584" spans="3:27" ht="14.25" customHeight="1" x14ac:dyDescent="0.35">
      <c r="C584" s="6"/>
      <c r="D584" s="140"/>
      <c r="H584" s="51"/>
      <c r="M584" s="52"/>
      <c r="N584" s="50"/>
      <c r="O584" s="6"/>
      <c r="P584" s="6"/>
      <c r="Q584" s="6"/>
      <c r="AA584" s="6"/>
    </row>
    <row r="585" spans="3:27" ht="14.25" customHeight="1" x14ac:dyDescent="0.35">
      <c r="C585" s="6"/>
      <c r="D585" s="140"/>
      <c r="H585" s="51"/>
      <c r="M585" s="52"/>
      <c r="N585" s="50"/>
      <c r="O585" s="6"/>
      <c r="P585" s="6"/>
      <c r="Q585" s="6"/>
      <c r="AA585" s="6"/>
    </row>
    <row r="586" spans="3:27" ht="14.25" customHeight="1" x14ac:dyDescent="0.35">
      <c r="C586" s="6"/>
      <c r="D586" s="140"/>
      <c r="H586" s="51"/>
      <c r="M586" s="52"/>
      <c r="N586" s="50"/>
      <c r="O586" s="6"/>
      <c r="P586" s="6"/>
      <c r="Q586" s="6"/>
      <c r="AA586" s="6"/>
    </row>
    <row r="587" spans="3:27" ht="14.25" customHeight="1" x14ac:dyDescent="0.35">
      <c r="C587" s="6"/>
      <c r="D587" s="140"/>
      <c r="H587" s="51"/>
      <c r="M587" s="52"/>
      <c r="N587" s="50"/>
      <c r="O587" s="6"/>
      <c r="P587" s="6"/>
      <c r="Q587" s="6"/>
      <c r="AA587" s="6"/>
    </row>
    <row r="588" spans="3:27" ht="14.25" customHeight="1" x14ac:dyDescent="0.35">
      <c r="C588" s="6"/>
      <c r="D588" s="140"/>
      <c r="H588" s="51"/>
      <c r="M588" s="52"/>
      <c r="N588" s="50"/>
      <c r="O588" s="6"/>
      <c r="P588" s="6"/>
      <c r="Q588" s="6"/>
      <c r="AA588" s="6"/>
    </row>
    <row r="589" spans="3:27" ht="14.25" customHeight="1" x14ac:dyDescent="0.35">
      <c r="C589" s="6"/>
      <c r="D589" s="140"/>
      <c r="H589" s="51"/>
      <c r="M589" s="52"/>
      <c r="N589" s="50"/>
      <c r="O589" s="6"/>
      <c r="P589" s="6"/>
      <c r="Q589" s="6"/>
      <c r="AA589" s="6"/>
    </row>
    <row r="590" spans="3:27" ht="14.25" customHeight="1" x14ac:dyDescent="0.35">
      <c r="C590" s="6"/>
      <c r="D590" s="140"/>
      <c r="H590" s="51"/>
      <c r="M590" s="52"/>
      <c r="N590" s="50"/>
      <c r="O590" s="6"/>
      <c r="P590" s="6"/>
      <c r="Q590" s="6"/>
      <c r="AA590" s="6"/>
    </row>
    <row r="591" spans="3:27" ht="14.25" customHeight="1" x14ac:dyDescent="0.35">
      <c r="C591" s="6"/>
      <c r="D591" s="140"/>
      <c r="H591" s="51"/>
      <c r="M591" s="52"/>
      <c r="N591" s="50"/>
      <c r="O591" s="6"/>
      <c r="P591" s="6"/>
      <c r="Q591" s="6"/>
      <c r="AA591" s="6"/>
    </row>
    <row r="592" spans="3:27" ht="14.25" customHeight="1" x14ac:dyDescent="0.35">
      <c r="C592" s="6"/>
      <c r="D592" s="140"/>
      <c r="H592" s="51"/>
      <c r="M592" s="52"/>
      <c r="N592" s="50"/>
      <c r="O592" s="6"/>
      <c r="P592" s="6"/>
      <c r="Q592" s="6"/>
      <c r="AA592" s="6"/>
    </row>
    <row r="593" spans="3:27" ht="14.25" customHeight="1" x14ac:dyDescent="0.35">
      <c r="C593" s="6"/>
      <c r="D593" s="140"/>
      <c r="H593" s="51"/>
      <c r="M593" s="52"/>
      <c r="N593" s="50"/>
      <c r="O593" s="6"/>
      <c r="P593" s="6"/>
      <c r="Q593" s="6"/>
      <c r="AA593" s="6"/>
    </row>
    <row r="594" spans="3:27" ht="14.25" customHeight="1" x14ac:dyDescent="0.35">
      <c r="C594" s="6"/>
      <c r="D594" s="140"/>
      <c r="H594" s="51"/>
      <c r="M594" s="52"/>
      <c r="N594" s="50"/>
      <c r="O594" s="6"/>
      <c r="P594" s="6"/>
      <c r="Q594" s="6"/>
      <c r="AA594" s="6"/>
    </row>
    <row r="595" spans="3:27" ht="14.25" customHeight="1" x14ac:dyDescent="0.35">
      <c r="C595" s="6"/>
      <c r="D595" s="140"/>
      <c r="H595" s="51"/>
      <c r="M595" s="52"/>
      <c r="N595" s="50"/>
      <c r="O595" s="6"/>
      <c r="P595" s="6"/>
      <c r="Q595" s="6"/>
      <c r="AA595" s="6"/>
    </row>
    <row r="596" spans="3:27" ht="14.25" customHeight="1" x14ac:dyDescent="0.35">
      <c r="C596" s="6"/>
      <c r="D596" s="140"/>
      <c r="H596" s="51"/>
      <c r="M596" s="52"/>
      <c r="N596" s="50"/>
      <c r="O596" s="6"/>
      <c r="P596" s="6"/>
      <c r="Q596" s="6"/>
      <c r="AA596" s="6"/>
    </row>
    <row r="597" spans="3:27" ht="14.25" customHeight="1" x14ac:dyDescent="0.35">
      <c r="C597" s="6"/>
      <c r="D597" s="140"/>
      <c r="H597" s="51"/>
      <c r="M597" s="52"/>
      <c r="N597" s="50"/>
      <c r="O597" s="6"/>
      <c r="P597" s="6"/>
      <c r="Q597" s="6"/>
      <c r="AA597" s="6"/>
    </row>
    <row r="598" spans="3:27" ht="14.25" customHeight="1" x14ac:dyDescent="0.35">
      <c r="C598" s="6"/>
      <c r="D598" s="140"/>
      <c r="H598" s="51"/>
      <c r="M598" s="52"/>
      <c r="N598" s="50"/>
      <c r="O598" s="6"/>
      <c r="P598" s="6"/>
      <c r="Q598" s="6"/>
      <c r="AA598" s="6"/>
    </row>
    <row r="599" spans="3:27" ht="14.25" customHeight="1" x14ac:dyDescent="0.35">
      <c r="C599" s="6"/>
      <c r="D599" s="140"/>
      <c r="H599" s="51"/>
      <c r="M599" s="52"/>
      <c r="N599" s="50"/>
      <c r="O599" s="6"/>
      <c r="P599" s="6"/>
      <c r="Q599" s="6"/>
      <c r="AA599" s="6"/>
    </row>
    <row r="600" spans="3:27" ht="14.25" customHeight="1" x14ac:dyDescent="0.35">
      <c r="C600" s="6"/>
      <c r="D600" s="140"/>
      <c r="H600" s="51"/>
      <c r="M600" s="52"/>
      <c r="N600" s="50"/>
      <c r="O600" s="6"/>
      <c r="P600" s="6"/>
      <c r="Q600" s="6"/>
      <c r="AA600" s="6"/>
    </row>
    <row r="601" spans="3:27" ht="14.25" customHeight="1" x14ac:dyDescent="0.35">
      <c r="C601" s="6"/>
      <c r="D601" s="140"/>
      <c r="H601" s="51"/>
      <c r="M601" s="52"/>
      <c r="N601" s="50"/>
      <c r="O601" s="6"/>
      <c r="P601" s="6"/>
      <c r="Q601" s="6"/>
      <c r="AA601" s="6"/>
    </row>
    <row r="602" spans="3:27" ht="14.25" customHeight="1" x14ac:dyDescent="0.35">
      <c r="C602" s="6"/>
      <c r="D602" s="140"/>
      <c r="H602" s="51"/>
      <c r="M602" s="52"/>
      <c r="N602" s="50"/>
      <c r="O602" s="6"/>
      <c r="P602" s="6"/>
      <c r="Q602" s="6"/>
      <c r="AA602" s="6"/>
    </row>
    <row r="603" spans="3:27" ht="14.25" customHeight="1" x14ac:dyDescent="0.35">
      <c r="C603" s="6"/>
      <c r="D603" s="140"/>
      <c r="H603" s="51"/>
      <c r="M603" s="52"/>
      <c r="N603" s="50"/>
      <c r="O603" s="6"/>
      <c r="P603" s="6"/>
      <c r="Q603" s="6"/>
      <c r="AA603" s="6"/>
    </row>
    <row r="604" spans="3:27" ht="14.25" customHeight="1" x14ac:dyDescent="0.35">
      <c r="C604" s="6"/>
      <c r="D604" s="140"/>
      <c r="H604" s="51"/>
      <c r="M604" s="52"/>
      <c r="N604" s="50"/>
      <c r="O604" s="6"/>
      <c r="P604" s="6"/>
      <c r="Q604" s="6"/>
      <c r="AA604" s="6"/>
    </row>
    <row r="605" spans="3:27" ht="14.25" customHeight="1" x14ac:dyDescent="0.35">
      <c r="C605" s="6"/>
      <c r="D605" s="140"/>
      <c r="H605" s="51"/>
      <c r="M605" s="52"/>
      <c r="N605" s="50"/>
      <c r="O605" s="6"/>
      <c r="P605" s="6"/>
      <c r="Q605" s="6"/>
      <c r="AA605" s="6"/>
    </row>
    <row r="606" spans="3:27" ht="14.25" customHeight="1" x14ac:dyDescent="0.35">
      <c r="C606" s="6"/>
      <c r="D606" s="140"/>
      <c r="H606" s="51"/>
      <c r="M606" s="52"/>
      <c r="N606" s="50"/>
      <c r="O606" s="6"/>
      <c r="P606" s="6"/>
      <c r="Q606" s="6"/>
      <c r="AA606" s="6"/>
    </row>
    <row r="607" spans="3:27" ht="14.25" customHeight="1" x14ac:dyDescent="0.35">
      <c r="C607" s="6"/>
      <c r="D607" s="140"/>
      <c r="H607" s="51"/>
      <c r="M607" s="52"/>
      <c r="N607" s="50"/>
      <c r="O607" s="6"/>
      <c r="P607" s="6"/>
      <c r="Q607" s="6"/>
      <c r="AA607" s="6"/>
    </row>
    <row r="608" spans="3:27" ht="14.25" customHeight="1" x14ac:dyDescent="0.35">
      <c r="C608" s="6"/>
      <c r="D608" s="140"/>
      <c r="H608" s="51"/>
      <c r="M608" s="52"/>
      <c r="N608" s="50"/>
      <c r="O608" s="6"/>
      <c r="P608" s="6"/>
      <c r="Q608" s="6"/>
      <c r="AA608" s="6"/>
    </row>
    <row r="609" spans="3:27" ht="14.25" customHeight="1" x14ac:dyDescent="0.35">
      <c r="C609" s="6"/>
      <c r="D609" s="140"/>
      <c r="H609" s="51"/>
      <c r="M609" s="52"/>
      <c r="N609" s="50"/>
      <c r="O609" s="6"/>
      <c r="P609" s="6"/>
      <c r="Q609" s="6"/>
      <c r="AA609" s="6"/>
    </row>
    <row r="610" spans="3:27" ht="14.25" customHeight="1" x14ac:dyDescent="0.35">
      <c r="C610" s="6"/>
      <c r="D610" s="140"/>
      <c r="H610" s="51"/>
      <c r="M610" s="52"/>
      <c r="N610" s="50"/>
      <c r="O610" s="6"/>
      <c r="P610" s="6"/>
      <c r="Q610" s="6"/>
      <c r="AA610" s="6"/>
    </row>
    <row r="611" spans="3:27" ht="14.25" customHeight="1" x14ac:dyDescent="0.35">
      <c r="C611" s="6"/>
      <c r="D611" s="140"/>
      <c r="H611" s="51"/>
      <c r="M611" s="52"/>
      <c r="N611" s="50"/>
      <c r="O611" s="6"/>
      <c r="P611" s="6"/>
      <c r="Q611" s="6"/>
      <c r="AA611" s="6"/>
    </row>
    <row r="612" spans="3:27" ht="14.25" customHeight="1" x14ac:dyDescent="0.35">
      <c r="C612" s="6"/>
      <c r="D612" s="140"/>
      <c r="H612" s="51"/>
      <c r="M612" s="52"/>
      <c r="N612" s="50"/>
      <c r="O612" s="6"/>
      <c r="P612" s="6"/>
      <c r="Q612" s="6"/>
      <c r="AA612" s="6"/>
    </row>
    <row r="613" spans="3:27" ht="14.25" customHeight="1" x14ac:dyDescent="0.35">
      <c r="C613" s="6"/>
      <c r="D613" s="140"/>
      <c r="H613" s="51"/>
      <c r="M613" s="52"/>
      <c r="N613" s="50"/>
      <c r="O613" s="6"/>
      <c r="P613" s="6"/>
      <c r="Q613" s="6"/>
      <c r="AA613" s="6"/>
    </row>
    <row r="614" spans="3:27" ht="14.25" customHeight="1" x14ac:dyDescent="0.35">
      <c r="C614" s="6"/>
      <c r="D614" s="140"/>
      <c r="H614" s="51"/>
      <c r="M614" s="52"/>
      <c r="N614" s="50"/>
      <c r="O614" s="6"/>
      <c r="P614" s="6"/>
      <c r="Q614" s="6"/>
      <c r="AA614" s="6"/>
    </row>
    <row r="615" spans="3:27" ht="14.25" customHeight="1" x14ac:dyDescent="0.35">
      <c r="C615" s="6"/>
      <c r="D615" s="140"/>
      <c r="H615" s="51"/>
      <c r="M615" s="52"/>
      <c r="N615" s="50"/>
      <c r="O615" s="6"/>
      <c r="P615" s="6"/>
      <c r="Q615" s="6"/>
      <c r="AA615" s="6"/>
    </row>
    <row r="616" spans="3:27" ht="14.25" customHeight="1" x14ac:dyDescent="0.35">
      <c r="C616" s="6"/>
      <c r="D616" s="140"/>
      <c r="H616" s="51"/>
      <c r="M616" s="52"/>
      <c r="N616" s="50"/>
      <c r="O616" s="6"/>
      <c r="P616" s="6"/>
      <c r="Q616" s="6"/>
      <c r="AA616" s="6"/>
    </row>
    <row r="617" spans="3:27" ht="14.25" customHeight="1" x14ac:dyDescent="0.35">
      <c r="C617" s="6"/>
      <c r="D617" s="140"/>
      <c r="H617" s="51"/>
      <c r="M617" s="52"/>
      <c r="N617" s="50"/>
      <c r="O617" s="6"/>
      <c r="P617" s="6"/>
      <c r="Q617" s="6"/>
      <c r="AA617" s="6"/>
    </row>
    <row r="618" spans="3:27" ht="14.25" customHeight="1" x14ac:dyDescent="0.35">
      <c r="C618" s="6"/>
      <c r="D618" s="140"/>
      <c r="H618" s="51"/>
      <c r="M618" s="52"/>
      <c r="N618" s="50"/>
      <c r="O618" s="6"/>
      <c r="P618" s="6"/>
      <c r="Q618" s="6"/>
      <c r="AA618" s="6"/>
    </row>
    <row r="619" spans="3:27" ht="14.25" customHeight="1" x14ac:dyDescent="0.35">
      <c r="C619" s="6"/>
      <c r="D619" s="140"/>
      <c r="H619" s="51"/>
      <c r="M619" s="52"/>
      <c r="N619" s="50"/>
      <c r="O619" s="6"/>
      <c r="P619" s="6"/>
      <c r="Q619" s="6"/>
      <c r="AA619" s="6"/>
    </row>
    <row r="620" spans="3:27" ht="14.25" customHeight="1" x14ac:dyDescent="0.35">
      <c r="C620" s="6"/>
      <c r="D620" s="140"/>
      <c r="H620" s="51"/>
      <c r="M620" s="52"/>
      <c r="N620" s="50"/>
      <c r="O620" s="6"/>
      <c r="P620" s="6"/>
      <c r="Q620" s="6"/>
      <c r="AA620" s="6"/>
    </row>
    <row r="621" spans="3:27" ht="14.25" customHeight="1" x14ac:dyDescent="0.35">
      <c r="C621" s="6"/>
      <c r="D621" s="140"/>
      <c r="H621" s="51"/>
      <c r="M621" s="52"/>
      <c r="N621" s="50"/>
      <c r="O621" s="6"/>
      <c r="P621" s="6"/>
      <c r="Q621" s="6"/>
      <c r="AA621" s="6"/>
    </row>
    <row r="622" spans="3:27" ht="14.25" customHeight="1" x14ac:dyDescent="0.35">
      <c r="C622" s="6"/>
      <c r="D622" s="140"/>
      <c r="H622" s="51"/>
      <c r="M622" s="52"/>
      <c r="N622" s="50"/>
      <c r="O622" s="6"/>
      <c r="P622" s="6"/>
      <c r="Q622" s="6"/>
      <c r="AA622" s="6"/>
    </row>
    <row r="623" spans="3:27" ht="14.25" customHeight="1" x14ac:dyDescent="0.35">
      <c r="C623" s="6"/>
      <c r="D623" s="140"/>
      <c r="H623" s="51"/>
      <c r="M623" s="52"/>
      <c r="N623" s="50"/>
      <c r="O623" s="6"/>
      <c r="P623" s="6"/>
      <c r="Q623" s="6"/>
      <c r="AA623" s="6"/>
    </row>
    <row r="624" spans="3:27" ht="14.25" customHeight="1" x14ac:dyDescent="0.35">
      <c r="C624" s="6"/>
      <c r="D624" s="140"/>
      <c r="H624" s="51"/>
      <c r="M624" s="52"/>
      <c r="N624" s="50"/>
      <c r="O624" s="6"/>
      <c r="P624" s="6"/>
      <c r="Q624" s="6"/>
      <c r="AA624" s="6"/>
    </row>
    <row r="625" spans="3:27" ht="14.25" customHeight="1" x14ac:dyDescent="0.35">
      <c r="C625" s="6"/>
      <c r="D625" s="140"/>
      <c r="H625" s="51"/>
      <c r="M625" s="52"/>
      <c r="N625" s="50"/>
      <c r="O625" s="6"/>
      <c r="P625" s="6"/>
      <c r="Q625" s="6"/>
      <c r="AA625" s="6"/>
    </row>
    <row r="626" spans="3:27" ht="14.25" customHeight="1" x14ac:dyDescent="0.35">
      <c r="C626" s="6"/>
      <c r="D626" s="140"/>
      <c r="H626" s="51"/>
      <c r="M626" s="52"/>
      <c r="N626" s="50"/>
      <c r="O626" s="6"/>
      <c r="P626" s="6"/>
      <c r="Q626" s="6"/>
      <c r="AA626" s="6"/>
    </row>
    <row r="627" spans="3:27" ht="14.25" customHeight="1" x14ac:dyDescent="0.35">
      <c r="C627" s="6"/>
      <c r="D627" s="140"/>
      <c r="H627" s="51"/>
      <c r="M627" s="52"/>
      <c r="N627" s="50"/>
      <c r="O627" s="6"/>
      <c r="P627" s="6"/>
      <c r="Q627" s="6"/>
      <c r="AA627" s="6"/>
    </row>
    <row r="628" spans="3:27" ht="14.25" customHeight="1" x14ac:dyDescent="0.35">
      <c r="C628" s="6"/>
      <c r="D628" s="140"/>
      <c r="H628" s="51"/>
      <c r="M628" s="52"/>
      <c r="N628" s="50"/>
      <c r="O628" s="6"/>
      <c r="P628" s="6"/>
      <c r="Q628" s="6"/>
      <c r="AA628" s="6"/>
    </row>
    <row r="629" spans="3:27" ht="14.25" customHeight="1" x14ac:dyDescent="0.35">
      <c r="C629" s="6"/>
      <c r="D629" s="140"/>
      <c r="H629" s="51"/>
      <c r="M629" s="52"/>
      <c r="N629" s="50"/>
      <c r="O629" s="6"/>
      <c r="P629" s="6"/>
      <c r="Q629" s="6"/>
      <c r="AA629" s="6"/>
    </row>
    <row r="630" spans="3:27" ht="14.25" customHeight="1" x14ac:dyDescent="0.35">
      <c r="C630" s="6"/>
      <c r="D630" s="140"/>
      <c r="H630" s="51"/>
      <c r="M630" s="52"/>
      <c r="N630" s="50"/>
      <c r="O630" s="6"/>
      <c r="P630" s="6"/>
      <c r="Q630" s="6"/>
      <c r="AA630" s="6"/>
    </row>
    <row r="631" spans="3:27" ht="14.25" customHeight="1" x14ac:dyDescent="0.35">
      <c r="C631" s="6"/>
      <c r="D631" s="140"/>
      <c r="H631" s="51"/>
      <c r="M631" s="52"/>
      <c r="N631" s="50"/>
      <c r="O631" s="6"/>
      <c r="P631" s="6"/>
      <c r="Q631" s="6"/>
      <c r="AA631" s="6"/>
    </row>
    <row r="632" spans="3:27" ht="14.25" customHeight="1" x14ac:dyDescent="0.35">
      <c r="C632" s="6"/>
      <c r="D632" s="140"/>
      <c r="H632" s="51"/>
      <c r="M632" s="52"/>
      <c r="N632" s="50"/>
      <c r="O632" s="6"/>
      <c r="P632" s="6"/>
      <c r="Q632" s="6"/>
      <c r="AA632" s="6"/>
    </row>
    <row r="633" spans="3:27" ht="14.25" customHeight="1" x14ac:dyDescent="0.35">
      <c r="C633" s="6"/>
      <c r="D633" s="140"/>
      <c r="H633" s="51"/>
      <c r="M633" s="52"/>
      <c r="N633" s="50"/>
      <c r="O633" s="6"/>
      <c r="P633" s="6"/>
      <c r="Q633" s="6"/>
      <c r="AA633" s="6"/>
    </row>
    <row r="634" spans="3:27" ht="14.25" customHeight="1" x14ac:dyDescent="0.35">
      <c r="C634" s="6"/>
      <c r="D634" s="140"/>
      <c r="H634" s="51"/>
      <c r="M634" s="52"/>
      <c r="N634" s="50"/>
      <c r="O634" s="6"/>
      <c r="P634" s="6"/>
      <c r="Q634" s="6"/>
      <c r="AA634" s="6"/>
    </row>
    <row r="635" spans="3:27" ht="14.25" customHeight="1" x14ac:dyDescent="0.35">
      <c r="C635" s="6"/>
      <c r="D635" s="140"/>
      <c r="H635" s="51"/>
      <c r="M635" s="52"/>
      <c r="N635" s="50"/>
      <c r="O635" s="6"/>
      <c r="P635" s="6"/>
      <c r="Q635" s="6"/>
      <c r="AA635" s="6"/>
    </row>
    <row r="636" spans="3:27" ht="14.25" customHeight="1" x14ac:dyDescent="0.35">
      <c r="C636" s="6"/>
      <c r="D636" s="140"/>
      <c r="H636" s="51"/>
      <c r="M636" s="52"/>
      <c r="N636" s="50"/>
      <c r="O636" s="6"/>
      <c r="P636" s="6"/>
      <c r="Q636" s="6"/>
      <c r="AA636" s="6"/>
    </row>
    <row r="637" spans="3:27" ht="14.25" customHeight="1" x14ac:dyDescent="0.35">
      <c r="C637" s="6"/>
      <c r="D637" s="140"/>
      <c r="H637" s="51"/>
      <c r="M637" s="52"/>
      <c r="N637" s="50"/>
      <c r="O637" s="6"/>
      <c r="P637" s="6"/>
      <c r="Q637" s="6"/>
      <c r="AA637" s="6"/>
    </row>
    <row r="638" spans="3:27" ht="14.25" customHeight="1" x14ac:dyDescent="0.35">
      <c r="C638" s="6"/>
      <c r="D638" s="140"/>
      <c r="H638" s="51"/>
      <c r="M638" s="52"/>
      <c r="N638" s="50"/>
      <c r="O638" s="6"/>
      <c r="P638" s="6"/>
      <c r="Q638" s="6"/>
      <c r="AA638" s="6"/>
    </row>
    <row r="639" spans="3:27" ht="14.25" customHeight="1" x14ac:dyDescent="0.35">
      <c r="C639" s="6"/>
      <c r="D639" s="140"/>
      <c r="H639" s="51"/>
      <c r="M639" s="52"/>
      <c r="N639" s="50"/>
      <c r="O639" s="6"/>
      <c r="P639" s="6"/>
      <c r="Q639" s="6"/>
      <c r="AA639" s="6"/>
    </row>
    <row r="640" spans="3:27" ht="14.25" customHeight="1" x14ac:dyDescent="0.35">
      <c r="C640" s="6"/>
      <c r="D640" s="140"/>
      <c r="H640" s="51"/>
      <c r="M640" s="52"/>
      <c r="N640" s="50"/>
      <c r="O640" s="6"/>
      <c r="P640" s="6"/>
      <c r="Q640" s="6"/>
      <c r="AA640" s="6"/>
    </row>
    <row r="641" spans="3:27" ht="14.25" customHeight="1" x14ac:dyDescent="0.35">
      <c r="C641" s="6"/>
      <c r="D641" s="140"/>
      <c r="H641" s="51"/>
      <c r="M641" s="52"/>
      <c r="N641" s="50"/>
      <c r="O641" s="6"/>
      <c r="P641" s="6"/>
      <c r="Q641" s="6"/>
      <c r="AA641" s="6"/>
    </row>
    <row r="642" spans="3:27" ht="14.25" customHeight="1" x14ac:dyDescent="0.35">
      <c r="C642" s="6"/>
      <c r="D642" s="140"/>
      <c r="H642" s="51"/>
      <c r="M642" s="52"/>
      <c r="N642" s="50"/>
      <c r="O642" s="6"/>
      <c r="P642" s="6"/>
      <c r="Q642" s="6"/>
      <c r="AA642" s="6"/>
    </row>
    <row r="643" spans="3:27" ht="14.25" customHeight="1" x14ac:dyDescent="0.35">
      <c r="C643" s="6"/>
      <c r="D643" s="140"/>
      <c r="H643" s="51"/>
      <c r="M643" s="52"/>
      <c r="N643" s="50"/>
      <c r="O643" s="6"/>
      <c r="P643" s="6"/>
      <c r="Q643" s="6"/>
      <c r="AA643" s="6"/>
    </row>
    <row r="644" spans="3:27" ht="14.25" customHeight="1" x14ac:dyDescent="0.35">
      <c r="C644" s="6"/>
      <c r="D644" s="140"/>
      <c r="H644" s="51"/>
      <c r="M644" s="52"/>
      <c r="N644" s="50"/>
      <c r="O644" s="6"/>
      <c r="P644" s="6"/>
      <c r="Q644" s="6"/>
      <c r="AA644" s="6"/>
    </row>
    <row r="645" spans="3:27" ht="14.25" customHeight="1" x14ac:dyDescent="0.35">
      <c r="C645" s="6"/>
      <c r="D645" s="140"/>
      <c r="H645" s="51"/>
      <c r="M645" s="52"/>
      <c r="N645" s="50"/>
      <c r="O645" s="6"/>
      <c r="P645" s="6"/>
      <c r="Q645" s="6"/>
      <c r="AA645" s="6"/>
    </row>
    <row r="646" spans="3:27" ht="14.25" customHeight="1" x14ac:dyDescent="0.35">
      <c r="C646" s="6"/>
      <c r="D646" s="140"/>
      <c r="H646" s="51"/>
      <c r="M646" s="52"/>
      <c r="N646" s="50"/>
      <c r="O646" s="6"/>
      <c r="P646" s="6"/>
      <c r="Q646" s="6"/>
      <c r="AA646" s="6"/>
    </row>
    <row r="647" spans="3:27" ht="14.25" customHeight="1" x14ac:dyDescent="0.35">
      <c r="C647" s="6"/>
      <c r="D647" s="140"/>
      <c r="H647" s="51"/>
      <c r="M647" s="52"/>
      <c r="N647" s="50"/>
      <c r="O647" s="6"/>
      <c r="P647" s="6"/>
      <c r="Q647" s="6"/>
      <c r="AA647" s="6"/>
    </row>
    <row r="648" spans="3:27" ht="14.25" customHeight="1" x14ac:dyDescent="0.35">
      <c r="C648" s="6"/>
      <c r="D648" s="140"/>
      <c r="H648" s="51"/>
      <c r="M648" s="52"/>
      <c r="N648" s="50"/>
      <c r="O648" s="6"/>
      <c r="P648" s="6"/>
      <c r="Q648" s="6"/>
      <c r="AA648" s="6"/>
    </row>
    <row r="649" spans="3:27" ht="14.25" customHeight="1" x14ac:dyDescent="0.35">
      <c r="C649" s="6"/>
      <c r="D649" s="140"/>
      <c r="H649" s="51"/>
      <c r="M649" s="52"/>
      <c r="N649" s="50"/>
      <c r="O649" s="6"/>
      <c r="P649" s="6"/>
      <c r="Q649" s="6"/>
      <c r="AA649" s="6"/>
    </row>
    <row r="650" spans="3:27" ht="14.25" customHeight="1" x14ac:dyDescent="0.35">
      <c r="C650" s="6"/>
      <c r="D650" s="140"/>
      <c r="H650" s="51"/>
      <c r="M650" s="52"/>
      <c r="N650" s="50"/>
      <c r="O650" s="6"/>
      <c r="P650" s="6"/>
      <c r="Q650" s="6"/>
      <c r="AA650" s="6"/>
    </row>
    <row r="651" spans="3:27" ht="14.25" customHeight="1" x14ac:dyDescent="0.35">
      <c r="C651" s="6"/>
      <c r="D651" s="140"/>
      <c r="H651" s="51"/>
      <c r="M651" s="52"/>
      <c r="N651" s="50"/>
      <c r="O651" s="6"/>
      <c r="P651" s="6"/>
      <c r="Q651" s="6"/>
      <c r="AA651" s="6"/>
    </row>
    <row r="652" spans="3:27" ht="14.25" customHeight="1" x14ac:dyDescent="0.35">
      <c r="C652" s="6"/>
      <c r="D652" s="140"/>
      <c r="H652" s="51"/>
      <c r="M652" s="52"/>
      <c r="N652" s="50"/>
      <c r="O652" s="6"/>
      <c r="P652" s="6"/>
      <c r="Q652" s="6"/>
      <c r="AA652" s="6"/>
    </row>
    <row r="653" spans="3:27" ht="14.25" customHeight="1" x14ac:dyDescent="0.35">
      <c r="C653" s="6"/>
      <c r="D653" s="140"/>
      <c r="H653" s="51"/>
      <c r="M653" s="52"/>
      <c r="N653" s="50"/>
      <c r="O653" s="6"/>
      <c r="P653" s="6"/>
      <c r="Q653" s="6"/>
      <c r="AA653" s="6"/>
    </row>
    <row r="654" spans="3:27" ht="14.25" customHeight="1" x14ac:dyDescent="0.35">
      <c r="C654" s="6"/>
      <c r="D654" s="140"/>
      <c r="H654" s="51"/>
      <c r="M654" s="52"/>
      <c r="N654" s="50"/>
      <c r="O654" s="6"/>
      <c r="P654" s="6"/>
      <c r="Q654" s="6"/>
      <c r="AA654" s="6"/>
    </row>
    <row r="655" spans="3:27" ht="14.25" customHeight="1" x14ac:dyDescent="0.35">
      <c r="C655" s="6"/>
      <c r="D655" s="140"/>
      <c r="H655" s="51"/>
      <c r="M655" s="52"/>
      <c r="N655" s="50"/>
      <c r="O655" s="6"/>
      <c r="P655" s="6"/>
      <c r="Q655" s="6"/>
      <c r="AA655" s="6"/>
    </row>
    <row r="656" spans="3:27" ht="14.25" customHeight="1" x14ac:dyDescent="0.35">
      <c r="C656" s="6"/>
      <c r="D656" s="140"/>
      <c r="H656" s="51"/>
      <c r="M656" s="52"/>
      <c r="N656" s="50"/>
      <c r="O656" s="6"/>
      <c r="P656" s="6"/>
      <c r="Q656" s="6"/>
      <c r="AA656" s="6"/>
    </row>
    <row r="657" spans="3:27" ht="14.25" customHeight="1" x14ac:dyDescent="0.35">
      <c r="C657" s="6"/>
      <c r="D657" s="140"/>
      <c r="H657" s="51"/>
      <c r="M657" s="52"/>
      <c r="N657" s="50"/>
      <c r="O657" s="6"/>
      <c r="P657" s="6"/>
      <c r="Q657" s="6"/>
      <c r="AA657" s="6"/>
    </row>
    <row r="658" spans="3:27" ht="14.25" customHeight="1" x14ac:dyDescent="0.35">
      <c r="C658" s="6"/>
      <c r="D658" s="140"/>
      <c r="H658" s="51"/>
      <c r="M658" s="52"/>
      <c r="N658" s="50"/>
      <c r="O658" s="6"/>
      <c r="P658" s="6"/>
      <c r="Q658" s="6"/>
      <c r="AA658" s="6"/>
    </row>
    <row r="659" spans="3:27" ht="14.25" customHeight="1" x14ac:dyDescent="0.35">
      <c r="C659" s="6"/>
      <c r="D659" s="140"/>
      <c r="H659" s="51"/>
      <c r="M659" s="52"/>
      <c r="N659" s="50"/>
      <c r="O659" s="6"/>
      <c r="P659" s="6"/>
      <c r="Q659" s="6"/>
      <c r="AA659" s="6"/>
    </row>
    <row r="660" spans="3:27" ht="14.25" customHeight="1" x14ac:dyDescent="0.35">
      <c r="C660" s="6"/>
      <c r="D660" s="140"/>
      <c r="H660" s="51"/>
      <c r="M660" s="52"/>
      <c r="N660" s="50"/>
      <c r="O660" s="6"/>
      <c r="P660" s="6"/>
      <c r="Q660" s="6"/>
      <c r="AA660" s="6"/>
    </row>
    <row r="661" spans="3:27" ht="14.25" customHeight="1" x14ac:dyDescent="0.35">
      <c r="C661" s="6"/>
      <c r="D661" s="140"/>
      <c r="H661" s="51"/>
      <c r="M661" s="52"/>
      <c r="N661" s="50"/>
      <c r="O661" s="6"/>
      <c r="P661" s="6"/>
      <c r="Q661" s="6"/>
      <c r="AA661" s="6"/>
    </row>
    <row r="662" spans="3:27" ht="14.25" customHeight="1" x14ac:dyDescent="0.35">
      <c r="C662" s="6"/>
      <c r="D662" s="140"/>
      <c r="H662" s="51"/>
      <c r="M662" s="52"/>
      <c r="N662" s="50"/>
      <c r="O662" s="6"/>
      <c r="P662" s="6"/>
      <c r="Q662" s="6"/>
      <c r="AA662" s="6"/>
    </row>
    <row r="663" spans="3:27" ht="14.25" customHeight="1" x14ac:dyDescent="0.35">
      <c r="C663" s="6"/>
      <c r="D663" s="140"/>
      <c r="H663" s="51"/>
      <c r="M663" s="52"/>
      <c r="N663" s="50"/>
      <c r="O663" s="6"/>
      <c r="P663" s="6"/>
      <c r="Q663" s="6"/>
      <c r="AA663" s="6"/>
    </row>
    <row r="664" spans="3:27" ht="14.25" customHeight="1" x14ac:dyDescent="0.35">
      <c r="C664" s="6"/>
      <c r="D664" s="140"/>
      <c r="H664" s="51"/>
      <c r="M664" s="52"/>
      <c r="N664" s="50"/>
      <c r="O664" s="6"/>
      <c r="P664" s="6"/>
      <c r="Q664" s="6"/>
      <c r="AA664" s="6"/>
    </row>
    <row r="665" spans="3:27" ht="14.25" customHeight="1" x14ac:dyDescent="0.35">
      <c r="C665" s="6"/>
      <c r="D665" s="140"/>
      <c r="H665" s="51"/>
      <c r="M665" s="52"/>
      <c r="N665" s="50"/>
      <c r="O665" s="6"/>
      <c r="P665" s="6"/>
      <c r="Q665" s="6"/>
      <c r="AA665" s="6"/>
    </row>
    <row r="666" spans="3:27" ht="14.25" customHeight="1" x14ac:dyDescent="0.35">
      <c r="C666" s="6"/>
      <c r="D666" s="140"/>
      <c r="H666" s="51"/>
      <c r="M666" s="52"/>
      <c r="N666" s="50"/>
      <c r="O666" s="6"/>
      <c r="P666" s="6"/>
      <c r="Q666" s="6"/>
      <c r="AA666" s="6"/>
    </row>
    <row r="667" spans="3:27" ht="14.25" customHeight="1" x14ac:dyDescent="0.35">
      <c r="C667" s="6"/>
      <c r="D667" s="140"/>
      <c r="H667" s="51"/>
      <c r="M667" s="52"/>
      <c r="N667" s="50"/>
      <c r="O667" s="6"/>
      <c r="P667" s="6"/>
      <c r="Q667" s="6"/>
      <c r="AA667" s="6"/>
    </row>
    <row r="668" spans="3:27" ht="14.25" customHeight="1" x14ac:dyDescent="0.35">
      <c r="C668" s="6"/>
      <c r="D668" s="140"/>
      <c r="H668" s="51"/>
      <c r="M668" s="52"/>
      <c r="N668" s="50"/>
      <c r="O668" s="6"/>
      <c r="P668" s="6"/>
      <c r="Q668" s="6"/>
      <c r="AA668" s="6"/>
    </row>
    <row r="669" spans="3:27" ht="14.25" customHeight="1" x14ac:dyDescent="0.35">
      <c r="C669" s="6"/>
      <c r="D669" s="140"/>
      <c r="H669" s="51"/>
      <c r="M669" s="52"/>
      <c r="N669" s="50"/>
      <c r="O669" s="6"/>
      <c r="P669" s="6"/>
      <c r="Q669" s="6"/>
      <c r="AA669" s="6"/>
    </row>
    <row r="670" spans="3:27" ht="14.25" customHeight="1" x14ac:dyDescent="0.35">
      <c r="C670" s="6"/>
      <c r="D670" s="140"/>
      <c r="H670" s="51"/>
      <c r="M670" s="52"/>
      <c r="N670" s="50"/>
      <c r="O670" s="6"/>
      <c r="P670" s="6"/>
      <c r="Q670" s="6"/>
      <c r="AA670" s="6"/>
    </row>
    <row r="671" spans="3:27" ht="14.25" customHeight="1" x14ac:dyDescent="0.35">
      <c r="C671" s="6"/>
      <c r="D671" s="140"/>
      <c r="H671" s="51"/>
      <c r="M671" s="52"/>
      <c r="N671" s="50"/>
      <c r="O671" s="6"/>
      <c r="P671" s="6"/>
      <c r="Q671" s="6"/>
      <c r="AA671" s="6"/>
    </row>
    <row r="672" spans="3:27" ht="14.25" customHeight="1" x14ac:dyDescent="0.35">
      <c r="C672" s="6"/>
      <c r="D672" s="140"/>
      <c r="H672" s="51"/>
      <c r="M672" s="52"/>
      <c r="N672" s="50"/>
      <c r="O672" s="6"/>
      <c r="P672" s="6"/>
      <c r="Q672" s="6"/>
      <c r="AA672" s="6"/>
    </row>
    <row r="673" spans="3:27" ht="14.25" customHeight="1" x14ac:dyDescent="0.35">
      <c r="C673" s="6"/>
      <c r="D673" s="140"/>
      <c r="H673" s="51"/>
      <c r="M673" s="52"/>
      <c r="N673" s="50"/>
      <c r="O673" s="6"/>
      <c r="P673" s="6"/>
      <c r="Q673" s="6"/>
      <c r="AA673" s="6"/>
    </row>
    <row r="674" spans="3:27" ht="14.25" customHeight="1" x14ac:dyDescent="0.35">
      <c r="C674" s="6"/>
      <c r="D674" s="140"/>
      <c r="H674" s="51"/>
      <c r="M674" s="52"/>
      <c r="N674" s="50"/>
      <c r="O674" s="6"/>
      <c r="P674" s="6"/>
      <c r="Q674" s="6"/>
      <c r="AA674" s="6"/>
    </row>
    <row r="675" spans="3:27" ht="14.25" customHeight="1" x14ac:dyDescent="0.35">
      <c r="C675" s="6"/>
      <c r="D675" s="140"/>
      <c r="H675" s="51"/>
      <c r="M675" s="52"/>
      <c r="N675" s="50"/>
      <c r="O675" s="6"/>
      <c r="P675" s="6"/>
      <c r="Q675" s="6"/>
      <c r="AA675" s="6"/>
    </row>
    <row r="676" spans="3:27" ht="14.25" customHeight="1" x14ac:dyDescent="0.35">
      <c r="C676" s="6"/>
      <c r="D676" s="140"/>
      <c r="H676" s="51"/>
      <c r="M676" s="52"/>
      <c r="N676" s="50"/>
      <c r="O676" s="6"/>
      <c r="P676" s="6"/>
      <c r="Q676" s="6"/>
      <c r="AA676" s="6"/>
    </row>
    <row r="677" spans="3:27" ht="14.25" customHeight="1" x14ac:dyDescent="0.35">
      <c r="C677" s="6"/>
      <c r="D677" s="140"/>
      <c r="H677" s="51"/>
      <c r="M677" s="52"/>
      <c r="N677" s="50"/>
      <c r="O677" s="6"/>
      <c r="P677" s="6"/>
      <c r="Q677" s="6"/>
      <c r="AA677" s="6"/>
    </row>
    <row r="678" spans="3:27" ht="14.25" customHeight="1" x14ac:dyDescent="0.35">
      <c r="C678" s="6"/>
      <c r="D678" s="140"/>
      <c r="H678" s="51"/>
      <c r="M678" s="52"/>
      <c r="N678" s="50"/>
      <c r="O678" s="6"/>
      <c r="P678" s="6"/>
      <c r="Q678" s="6"/>
      <c r="AA678" s="6"/>
    </row>
    <row r="679" spans="3:27" ht="14.25" customHeight="1" x14ac:dyDescent="0.35">
      <c r="C679" s="6"/>
      <c r="D679" s="140"/>
      <c r="H679" s="51"/>
      <c r="M679" s="52"/>
      <c r="N679" s="50"/>
      <c r="O679" s="6"/>
      <c r="P679" s="6"/>
      <c r="Q679" s="6"/>
      <c r="AA679" s="6"/>
    </row>
    <row r="680" spans="3:27" ht="14.25" customHeight="1" x14ac:dyDescent="0.35">
      <c r="C680" s="6"/>
      <c r="D680" s="140"/>
      <c r="H680" s="51"/>
      <c r="M680" s="52"/>
      <c r="N680" s="50"/>
      <c r="O680" s="6"/>
      <c r="P680" s="6"/>
      <c r="Q680" s="6"/>
      <c r="AA680" s="6"/>
    </row>
    <row r="681" spans="3:27" ht="14.25" customHeight="1" x14ac:dyDescent="0.35">
      <c r="C681" s="6"/>
      <c r="D681" s="140"/>
      <c r="H681" s="51"/>
      <c r="M681" s="52"/>
      <c r="N681" s="50"/>
      <c r="O681" s="6"/>
      <c r="P681" s="6"/>
      <c r="Q681" s="6"/>
      <c r="AA681" s="6"/>
    </row>
    <row r="682" spans="3:27" ht="14.25" customHeight="1" x14ac:dyDescent="0.35">
      <c r="C682" s="6"/>
      <c r="D682" s="140"/>
      <c r="H682" s="51"/>
      <c r="M682" s="52"/>
      <c r="N682" s="50"/>
      <c r="O682" s="6"/>
      <c r="P682" s="6"/>
      <c r="Q682" s="6"/>
      <c r="AA682" s="6"/>
    </row>
    <row r="683" spans="3:27" ht="14.25" customHeight="1" x14ac:dyDescent="0.35">
      <c r="C683" s="6"/>
      <c r="D683" s="140"/>
      <c r="H683" s="51"/>
      <c r="M683" s="52"/>
      <c r="N683" s="50"/>
      <c r="O683" s="6"/>
      <c r="P683" s="6"/>
      <c r="Q683" s="6"/>
      <c r="AA683" s="6"/>
    </row>
    <row r="684" spans="3:27" ht="14.25" customHeight="1" x14ac:dyDescent="0.35">
      <c r="C684" s="6"/>
      <c r="D684" s="140"/>
      <c r="H684" s="51"/>
      <c r="M684" s="52"/>
      <c r="N684" s="50"/>
      <c r="O684" s="6"/>
      <c r="P684" s="6"/>
      <c r="Q684" s="6"/>
      <c r="AA684" s="6"/>
    </row>
    <row r="685" spans="3:27" ht="14.25" customHeight="1" x14ac:dyDescent="0.35">
      <c r="C685" s="6"/>
      <c r="D685" s="140"/>
      <c r="H685" s="51"/>
      <c r="M685" s="52"/>
      <c r="N685" s="50"/>
      <c r="O685" s="6"/>
      <c r="P685" s="6"/>
      <c r="Q685" s="6"/>
      <c r="AA685" s="6"/>
    </row>
    <row r="686" spans="3:27" ht="14.25" customHeight="1" x14ac:dyDescent="0.35">
      <c r="C686" s="6"/>
      <c r="D686" s="140"/>
      <c r="H686" s="51"/>
      <c r="M686" s="52"/>
      <c r="N686" s="50"/>
      <c r="O686" s="6"/>
      <c r="P686" s="6"/>
      <c r="Q686" s="6"/>
      <c r="AA686" s="6"/>
    </row>
    <row r="687" spans="3:27" ht="14.25" customHeight="1" x14ac:dyDescent="0.35">
      <c r="C687" s="6"/>
      <c r="D687" s="140"/>
      <c r="H687" s="51"/>
      <c r="M687" s="52"/>
      <c r="N687" s="50"/>
      <c r="O687" s="6"/>
      <c r="P687" s="6"/>
      <c r="Q687" s="6"/>
      <c r="AA687" s="6"/>
    </row>
    <row r="688" spans="3:27" ht="14.25" customHeight="1" x14ac:dyDescent="0.35">
      <c r="C688" s="6"/>
      <c r="D688" s="140"/>
      <c r="H688" s="51"/>
      <c r="M688" s="52"/>
      <c r="N688" s="50"/>
      <c r="O688" s="6"/>
      <c r="P688" s="6"/>
      <c r="Q688" s="6"/>
      <c r="AA688" s="6"/>
    </row>
    <row r="689" spans="3:27" ht="14.25" customHeight="1" x14ac:dyDescent="0.35">
      <c r="C689" s="6"/>
      <c r="D689" s="140"/>
      <c r="H689" s="51"/>
      <c r="M689" s="52"/>
      <c r="N689" s="50"/>
      <c r="O689" s="6"/>
      <c r="P689" s="6"/>
      <c r="Q689" s="6"/>
      <c r="AA689" s="6"/>
    </row>
    <row r="690" spans="3:27" ht="14.25" customHeight="1" x14ac:dyDescent="0.35">
      <c r="C690" s="6"/>
      <c r="D690" s="140"/>
      <c r="H690" s="51"/>
      <c r="M690" s="52"/>
      <c r="N690" s="50"/>
      <c r="O690" s="6"/>
      <c r="P690" s="6"/>
      <c r="Q690" s="6"/>
      <c r="AA690" s="6"/>
    </row>
    <row r="691" spans="3:27" ht="14.25" customHeight="1" x14ac:dyDescent="0.35">
      <c r="C691" s="6"/>
      <c r="D691" s="140"/>
      <c r="H691" s="51"/>
      <c r="M691" s="52"/>
      <c r="N691" s="50"/>
      <c r="O691" s="6"/>
      <c r="P691" s="6"/>
      <c r="Q691" s="6"/>
      <c r="AA691" s="6"/>
    </row>
    <row r="692" spans="3:27" ht="14.25" customHeight="1" x14ac:dyDescent="0.35">
      <c r="C692" s="6"/>
      <c r="D692" s="140"/>
      <c r="H692" s="51"/>
      <c r="M692" s="52"/>
      <c r="N692" s="50"/>
      <c r="O692" s="6"/>
      <c r="P692" s="6"/>
      <c r="Q692" s="6"/>
      <c r="AA692" s="6"/>
    </row>
    <row r="693" spans="3:27" ht="14.25" customHeight="1" x14ac:dyDescent="0.35">
      <c r="C693" s="6"/>
      <c r="D693" s="140"/>
      <c r="H693" s="51"/>
      <c r="M693" s="52"/>
      <c r="N693" s="50"/>
      <c r="O693" s="6"/>
      <c r="P693" s="6"/>
      <c r="Q693" s="6"/>
      <c r="AA693" s="6"/>
    </row>
    <row r="694" spans="3:27" ht="14.25" customHeight="1" x14ac:dyDescent="0.35">
      <c r="C694" s="6"/>
      <c r="D694" s="140"/>
      <c r="H694" s="51"/>
      <c r="M694" s="52"/>
      <c r="N694" s="50"/>
      <c r="O694" s="6"/>
      <c r="P694" s="6"/>
      <c r="Q694" s="6"/>
      <c r="AA694" s="6"/>
    </row>
    <row r="695" spans="3:27" ht="14.25" customHeight="1" x14ac:dyDescent="0.35">
      <c r="C695" s="6"/>
      <c r="D695" s="140"/>
      <c r="H695" s="51"/>
      <c r="M695" s="52"/>
      <c r="N695" s="50"/>
      <c r="O695" s="6"/>
      <c r="P695" s="6"/>
      <c r="Q695" s="6"/>
      <c r="AA695" s="6"/>
    </row>
    <row r="696" spans="3:27" ht="14.25" customHeight="1" x14ac:dyDescent="0.35">
      <c r="C696" s="6"/>
      <c r="D696" s="140"/>
      <c r="H696" s="51"/>
      <c r="M696" s="52"/>
      <c r="N696" s="50"/>
      <c r="O696" s="6"/>
      <c r="P696" s="6"/>
      <c r="Q696" s="6"/>
      <c r="AA696" s="6"/>
    </row>
    <row r="697" spans="3:27" ht="14.25" customHeight="1" x14ac:dyDescent="0.35">
      <c r="C697" s="6"/>
      <c r="D697" s="140"/>
      <c r="H697" s="51"/>
      <c r="M697" s="52"/>
      <c r="N697" s="50"/>
      <c r="O697" s="6"/>
      <c r="P697" s="6"/>
      <c r="Q697" s="6"/>
      <c r="AA697" s="6"/>
    </row>
    <row r="698" spans="3:27" ht="14.25" customHeight="1" x14ac:dyDescent="0.35">
      <c r="C698" s="6"/>
      <c r="D698" s="140"/>
      <c r="H698" s="51"/>
      <c r="M698" s="52"/>
      <c r="N698" s="50"/>
      <c r="O698" s="6"/>
      <c r="P698" s="6"/>
      <c r="Q698" s="6"/>
      <c r="AA698" s="6"/>
    </row>
    <row r="699" spans="3:27" ht="14.25" customHeight="1" x14ac:dyDescent="0.35">
      <c r="C699" s="6"/>
      <c r="D699" s="140"/>
      <c r="H699" s="51"/>
      <c r="M699" s="52"/>
      <c r="N699" s="50"/>
      <c r="O699" s="6"/>
      <c r="P699" s="6"/>
      <c r="Q699" s="6"/>
      <c r="AA699" s="6"/>
    </row>
    <row r="700" spans="3:27" ht="14.25" customHeight="1" x14ac:dyDescent="0.35">
      <c r="C700" s="6"/>
      <c r="D700" s="140"/>
      <c r="H700" s="51"/>
      <c r="M700" s="52"/>
      <c r="N700" s="50"/>
      <c r="O700" s="6"/>
      <c r="P700" s="6"/>
      <c r="Q700" s="6"/>
      <c r="AA700" s="6"/>
    </row>
    <row r="701" spans="3:27" ht="14.25" customHeight="1" x14ac:dyDescent="0.35">
      <c r="C701" s="6"/>
      <c r="D701" s="140"/>
      <c r="H701" s="51"/>
      <c r="M701" s="52"/>
      <c r="N701" s="50"/>
      <c r="O701" s="6"/>
      <c r="P701" s="6"/>
      <c r="Q701" s="6"/>
      <c r="AA701" s="6"/>
    </row>
    <row r="702" spans="3:27" ht="14.25" customHeight="1" x14ac:dyDescent="0.35">
      <c r="C702" s="6"/>
      <c r="D702" s="140"/>
      <c r="H702" s="51"/>
      <c r="M702" s="52"/>
      <c r="N702" s="50"/>
      <c r="O702" s="6"/>
      <c r="P702" s="6"/>
      <c r="Q702" s="6"/>
      <c r="AA702" s="6"/>
    </row>
    <row r="703" spans="3:27" ht="14.25" customHeight="1" x14ac:dyDescent="0.35">
      <c r="C703" s="6"/>
      <c r="D703" s="140"/>
      <c r="H703" s="51"/>
      <c r="M703" s="52"/>
      <c r="N703" s="50"/>
      <c r="O703" s="6"/>
      <c r="P703" s="6"/>
      <c r="Q703" s="6"/>
      <c r="AA703" s="6"/>
    </row>
    <row r="704" spans="3:27" ht="14.25" customHeight="1" x14ac:dyDescent="0.35">
      <c r="C704" s="6"/>
      <c r="D704" s="140"/>
      <c r="H704" s="51"/>
      <c r="M704" s="52"/>
      <c r="N704" s="50"/>
      <c r="O704" s="6"/>
      <c r="P704" s="6"/>
      <c r="Q704" s="6"/>
      <c r="AA704" s="6"/>
    </row>
    <row r="705" spans="3:27" ht="14.25" customHeight="1" x14ac:dyDescent="0.35">
      <c r="C705" s="6"/>
      <c r="D705" s="140"/>
      <c r="H705" s="51"/>
      <c r="M705" s="52"/>
      <c r="N705" s="50"/>
      <c r="O705" s="6"/>
      <c r="P705" s="6"/>
      <c r="Q705" s="6"/>
      <c r="AA705" s="6"/>
    </row>
    <row r="706" spans="3:27" ht="14.25" customHeight="1" x14ac:dyDescent="0.35">
      <c r="C706" s="6"/>
      <c r="D706" s="140"/>
      <c r="H706" s="51"/>
      <c r="M706" s="52"/>
      <c r="N706" s="50"/>
      <c r="O706" s="6"/>
      <c r="P706" s="6"/>
      <c r="Q706" s="6"/>
      <c r="AA706" s="6"/>
    </row>
    <row r="707" spans="3:27" ht="14.25" customHeight="1" x14ac:dyDescent="0.35">
      <c r="C707" s="6"/>
      <c r="D707" s="140"/>
      <c r="H707" s="51"/>
      <c r="M707" s="52"/>
      <c r="N707" s="50"/>
      <c r="O707" s="6"/>
      <c r="P707" s="6"/>
      <c r="Q707" s="6"/>
      <c r="AA707" s="6"/>
    </row>
    <row r="708" spans="3:27" ht="14.25" customHeight="1" x14ac:dyDescent="0.35">
      <c r="C708" s="6"/>
      <c r="D708" s="140"/>
      <c r="H708" s="51"/>
      <c r="M708" s="52"/>
      <c r="N708" s="50"/>
      <c r="O708" s="6"/>
      <c r="P708" s="6"/>
      <c r="Q708" s="6"/>
      <c r="AA708" s="6"/>
    </row>
    <row r="709" spans="3:27" ht="14.25" customHeight="1" x14ac:dyDescent="0.35">
      <c r="C709" s="6"/>
      <c r="D709" s="140"/>
      <c r="H709" s="51"/>
      <c r="M709" s="52"/>
      <c r="N709" s="50"/>
      <c r="O709" s="6"/>
      <c r="P709" s="6"/>
      <c r="Q709" s="6"/>
      <c r="AA709" s="6"/>
    </row>
    <row r="710" spans="3:27" ht="14.25" customHeight="1" x14ac:dyDescent="0.35">
      <c r="C710" s="6"/>
      <c r="D710" s="140"/>
      <c r="H710" s="51"/>
      <c r="M710" s="52"/>
      <c r="N710" s="50"/>
      <c r="O710" s="6"/>
      <c r="P710" s="6"/>
      <c r="Q710" s="6"/>
      <c r="AA710" s="6"/>
    </row>
    <row r="711" spans="3:27" ht="14.25" customHeight="1" x14ac:dyDescent="0.35">
      <c r="C711" s="6"/>
      <c r="D711" s="140"/>
      <c r="H711" s="51"/>
      <c r="M711" s="52"/>
      <c r="N711" s="50"/>
      <c r="O711" s="6"/>
      <c r="P711" s="6"/>
      <c r="Q711" s="6"/>
      <c r="AA711" s="6"/>
    </row>
    <row r="712" spans="3:27" ht="14.25" customHeight="1" x14ac:dyDescent="0.35">
      <c r="C712" s="6"/>
      <c r="D712" s="140"/>
      <c r="H712" s="51"/>
      <c r="M712" s="52"/>
      <c r="N712" s="50"/>
      <c r="O712" s="6"/>
      <c r="P712" s="6"/>
      <c r="Q712" s="6"/>
      <c r="AA712" s="6"/>
    </row>
    <row r="713" spans="3:27" ht="14.25" customHeight="1" x14ac:dyDescent="0.35">
      <c r="C713" s="6"/>
      <c r="D713" s="140"/>
      <c r="H713" s="51"/>
      <c r="M713" s="52"/>
      <c r="N713" s="50"/>
      <c r="O713" s="6"/>
      <c r="P713" s="6"/>
      <c r="Q713" s="6"/>
      <c r="AA713" s="6"/>
    </row>
    <row r="714" spans="3:27" ht="14.25" customHeight="1" x14ac:dyDescent="0.35">
      <c r="C714" s="6"/>
      <c r="D714" s="140"/>
      <c r="H714" s="51"/>
      <c r="M714" s="52"/>
      <c r="N714" s="50"/>
      <c r="O714" s="6"/>
      <c r="P714" s="6"/>
      <c r="Q714" s="6"/>
      <c r="AA714" s="6"/>
    </row>
    <row r="715" spans="3:27" ht="14.25" customHeight="1" x14ac:dyDescent="0.35">
      <c r="C715" s="6"/>
      <c r="D715" s="140"/>
      <c r="H715" s="51"/>
      <c r="M715" s="52"/>
      <c r="N715" s="50"/>
      <c r="O715" s="6"/>
      <c r="P715" s="6"/>
      <c r="Q715" s="6"/>
      <c r="AA715" s="6"/>
    </row>
    <row r="716" spans="3:27" ht="14.25" customHeight="1" x14ac:dyDescent="0.35">
      <c r="C716" s="6"/>
      <c r="D716" s="140"/>
      <c r="H716" s="51"/>
      <c r="M716" s="52"/>
      <c r="N716" s="50"/>
      <c r="O716" s="6"/>
      <c r="P716" s="6"/>
      <c r="Q716" s="6"/>
      <c r="AA716" s="6"/>
    </row>
    <row r="717" spans="3:27" ht="14.25" customHeight="1" x14ac:dyDescent="0.35">
      <c r="C717" s="6"/>
      <c r="D717" s="140"/>
      <c r="H717" s="51"/>
      <c r="M717" s="52"/>
      <c r="N717" s="50"/>
      <c r="O717" s="6"/>
      <c r="P717" s="6"/>
      <c r="Q717" s="6"/>
      <c r="AA717" s="6"/>
    </row>
    <row r="718" spans="3:27" ht="14.25" customHeight="1" x14ac:dyDescent="0.35">
      <c r="C718" s="6"/>
      <c r="D718" s="140"/>
      <c r="H718" s="51"/>
      <c r="M718" s="52"/>
      <c r="N718" s="50"/>
      <c r="O718" s="6"/>
      <c r="P718" s="6"/>
      <c r="Q718" s="6"/>
      <c r="AA718" s="6"/>
    </row>
    <row r="719" spans="3:27" ht="14.25" customHeight="1" x14ac:dyDescent="0.35">
      <c r="C719" s="6"/>
      <c r="D719" s="140"/>
      <c r="H719" s="51"/>
      <c r="M719" s="52"/>
      <c r="N719" s="50"/>
      <c r="O719" s="6"/>
      <c r="P719" s="6"/>
      <c r="Q719" s="6"/>
      <c r="AA719" s="6"/>
    </row>
    <row r="720" spans="3:27" ht="14.25" customHeight="1" x14ac:dyDescent="0.35">
      <c r="C720" s="6"/>
      <c r="D720" s="140"/>
      <c r="H720" s="51"/>
      <c r="M720" s="52"/>
      <c r="N720" s="50"/>
      <c r="O720" s="6"/>
      <c r="P720" s="6"/>
      <c r="Q720" s="6"/>
      <c r="AA720" s="6"/>
    </row>
    <row r="721" spans="3:27" ht="14.25" customHeight="1" x14ac:dyDescent="0.35">
      <c r="C721" s="6"/>
      <c r="D721" s="140"/>
      <c r="H721" s="51"/>
      <c r="M721" s="52"/>
      <c r="N721" s="50"/>
      <c r="O721" s="6"/>
      <c r="P721" s="6"/>
      <c r="Q721" s="6"/>
      <c r="AA721" s="6"/>
    </row>
    <row r="722" spans="3:27" ht="14.25" customHeight="1" x14ac:dyDescent="0.35">
      <c r="C722" s="6"/>
      <c r="D722" s="140"/>
      <c r="H722" s="51"/>
      <c r="M722" s="52"/>
      <c r="N722" s="50"/>
      <c r="O722" s="6"/>
      <c r="P722" s="6"/>
      <c r="Q722" s="6"/>
      <c r="AA722" s="6"/>
    </row>
    <row r="723" spans="3:27" ht="14.25" customHeight="1" x14ac:dyDescent="0.35">
      <c r="C723" s="6"/>
      <c r="D723" s="140"/>
      <c r="H723" s="51"/>
      <c r="M723" s="52"/>
      <c r="N723" s="50"/>
      <c r="O723" s="6"/>
      <c r="P723" s="6"/>
      <c r="Q723" s="6"/>
      <c r="AA723" s="6"/>
    </row>
    <row r="724" spans="3:27" ht="14.25" customHeight="1" x14ac:dyDescent="0.35">
      <c r="C724" s="6"/>
      <c r="D724" s="140"/>
      <c r="H724" s="51"/>
      <c r="M724" s="52"/>
      <c r="N724" s="50"/>
      <c r="O724" s="6"/>
      <c r="P724" s="6"/>
      <c r="Q724" s="6"/>
      <c r="AA724" s="6"/>
    </row>
    <row r="725" spans="3:27" ht="14.25" customHeight="1" x14ac:dyDescent="0.35">
      <c r="C725" s="6"/>
      <c r="D725" s="140"/>
      <c r="H725" s="51"/>
      <c r="M725" s="52"/>
      <c r="N725" s="50"/>
      <c r="O725" s="6"/>
      <c r="P725" s="6"/>
      <c r="Q725" s="6"/>
      <c r="AA725" s="6"/>
    </row>
    <row r="726" spans="3:27" ht="14.25" customHeight="1" x14ac:dyDescent="0.35">
      <c r="C726" s="6"/>
      <c r="D726" s="140"/>
      <c r="H726" s="51"/>
      <c r="M726" s="52"/>
      <c r="N726" s="50"/>
      <c r="O726" s="6"/>
      <c r="P726" s="6"/>
      <c r="Q726" s="6"/>
      <c r="AA726" s="6"/>
    </row>
    <row r="727" spans="3:27" ht="14.25" customHeight="1" x14ac:dyDescent="0.35">
      <c r="C727" s="6"/>
      <c r="D727" s="140"/>
      <c r="H727" s="51"/>
      <c r="M727" s="52"/>
      <c r="N727" s="50"/>
      <c r="O727" s="6"/>
      <c r="P727" s="6"/>
      <c r="Q727" s="6"/>
      <c r="AA727" s="6"/>
    </row>
    <row r="728" spans="3:27" ht="14.25" customHeight="1" x14ac:dyDescent="0.35">
      <c r="C728" s="6"/>
      <c r="D728" s="140"/>
      <c r="H728" s="51"/>
      <c r="M728" s="52"/>
      <c r="N728" s="50"/>
      <c r="O728" s="6"/>
      <c r="P728" s="6"/>
      <c r="Q728" s="6"/>
      <c r="AA728" s="6"/>
    </row>
    <row r="729" spans="3:27" ht="14.25" customHeight="1" x14ac:dyDescent="0.35">
      <c r="C729" s="6"/>
      <c r="D729" s="140"/>
      <c r="H729" s="51"/>
      <c r="M729" s="52"/>
      <c r="N729" s="50"/>
      <c r="O729" s="6"/>
      <c r="P729" s="6"/>
      <c r="Q729" s="6"/>
      <c r="AA729" s="6"/>
    </row>
    <row r="730" spans="3:27" ht="14.25" customHeight="1" x14ac:dyDescent="0.35">
      <c r="C730" s="6"/>
      <c r="D730" s="140"/>
      <c r="H730" s="51"/>
      <c r="M730" s="52"/>
      <c r="N730" s="50"/>
      <c r="O730" s="6"/>
      <c r="P730" s="6"/>
      <c r="Q730" s="6"/>
      <c r="AA730" s="6"/>
    </row>
    <row r="731" spans="3:27" ht="14.25" customHeight="1" x14ac:dyDescent="0.35">
      <c r="C731" s="6"/>
      <c r="D731" s="140"/>
      <c r="H731" s="51"/>
      <c r="M731" s="52"/>
      <c r="N731" s="50"/>
      <c r="O731" s="6"/>
      <c r="P731" s="6"/>
      <c r="Q731" s="6"/>
      <c r="AA731" s="6"/>
    </row>
    <row r="732" spans="3:27" ht="14.25" customHeight="1" x14ac:dyDescent="0.35">
      <c r="C732" s="6"/>
      <c r="D732" s="140"/>
      <c r="H732" s="51"/>
      <c r="M732" s="52"/>
      <c r="N732" s="50"/>
      <c r="O732" s="6"/>
      <c r="P732" s="6"/>
      <c r="Q732" s="6"/>
      <c r="AA732" s="6"/>
    </row>
    <row r="733" spans="3:27" ht="14.25" customHeight="1" x14ac:dyDescent="0.35">
      <c r="C733" s="6"/>
      <c r="D733" s="140"/>
      <c r="H733" s="51"/>
      <c r="M733" s="52"/>
      <c r="N733" s="50"/>
      <c r="O733" s="6"/>
      <c r="P733" s="6"/>
      <c r="Q733" s="6"/>
      <c r="AA733" s="6"/>
    </row>
    <row r="734" spans="3:27" ht="14.25" customHeight="1" x14ac:dyDescent="0.35">
      <c r="C734" s="6"/>
      <c r="D734" s="140"/>
      <c r="H734" s="51"/>
      <c r="M734" s="52"/>
      <c r="N734" s="50"/>
      <c r="O734" s="6"/>
      <c r="P734" s="6"/>
      <c r="Q734" s="6"/>
      <c r="AA734" s="6"/>
    </row>
    <row r="735" spans="3:27" ht="14.25" customHeight="1" x14ac:dyDescent="0.35">
      <c r="C735" s="6"/>
      <c r="D735" s="140"/>
      <c r="H735" s="51"/>
      <c r="M735" s="52"/>
      <c r="N735" s="50"/>
      <c r="O735" s="6"/>
      <c r="P735" s="6"/>
      <c r="Q735" s="6"/>
      <c r="AA735" s="6"/>
    </row>
    <row r="736" spans="3:27" ht="14.25" customHeight="1" x14ac:dyDescent="0.35">
      <c r="C736" s="6"/>
      <c r="D736" s="140"/>
      <c r="H736" s="51"/>
      <c r="M736" s="52"/>
      <c r="N736" s="50"/>
      <c r="O736" s="6"/>
      <c r="P736" s="6"/>
      <c r="Q736" s="6"/>
      <c r="AA736" s="6"/>
    </row>
    <row r="737" spans="3:27" ht="14.25" customHeight="1" x14ac:dyDescent="0.35">
      <c r="C737" s="6"/>
      <c r="D737" s="140"/>
      <c r="H737" s="51"/>
      <c r="M737" s="52"/>
      <c r="N737" s="50"/>
      <c r="O737" s="6"/>
      <c r="P737" s="6"/>
      <c r="Q737" s="6"/>
      <c r="AA737" s="6"/>
    </row>
    <row r="738" spans="3:27" ht="14.25" customHeight="1" x14ac:dyDescent="0.35">
      <c r="C738" s="6"/>
      <c r="D738" s="140"/>
      <c r="H738" s="51"/>
      <c r="M738" s="52"/>
      <c r="N738" s="50"/>
      <c r="O738" s="6"/>
      <c r="P738" s="6"/>
      <c r="Q738" s="6"/>
      <c r="AA738" s="6"/>
    </row>
    <row r="739" spans="3:27" ht="14.25" customHeight="1" x14ac:dyDescent="0.35">
      <c r="C739" s="6"/>
      <c r="D739" s="140"/>
      <c r="H739" s="51"/>
      <c r="M739" s="52"/>
      <c r="N739" s="50"/>
      <c r="O739" s="6"/>
      <c r="P739" s="6"/>
      <c r="Q739" s="6"/>
      <c r="AA739" s="6"/>
    </row>
    <row r="740" spans="3:27" ht="14.25" customHeight="1" x14ac:dyDescent="0.35">
      <c r="C740" s="6"/>
      <c r="D740" s="140"/>
      <c r="H740" s="51"/>
      <c r="M740" s="52"/>
      <c r="N740" s="50"/>
      <c r="O740" s="6"/>
      <c r="P740" s="6"/>
      <c r="Q740" s="6"/>
      <c r="AA740" s="6"/>
    </row>
    <row r="741" spans="3:27" ht="14.25" customHeight="1" x14ac:dyDescent="0.35">
      <c r="C741" s="6"/>
      <c r="D741" s="140"/>
      <c r="H741" s="51"/>
      <c r="M741" s="52"/>
      <c r="N741" s="50"/>
      <c r="O741" s="6"/>
      <c r="P741" s="6"/>
      <c r="Q741" s="6"/>
      <c r="AA741" s="6"/>
    </row>
    <row r="742" spans="3:27" ht="14.25" customHeight="1" x14ac:dyDescent="0.35">
      <c r="C742" s="6"/>
      <c r="D742" s="140"/>
      <c r="H742" s="51"/>
      <c r="M742" s="52"/>
      <c r="N742" s="50"/>
      <c r="O742" s="6"/>
      <c r="P742" s="6"/>
      <c r="Q742" s="6"/>
      <c r="AA742" s="6"/>
    </row>
    <row r="743" spans="3:27" ht="14.25" customHeight="1" x14ac:dyDescent="0.35">
      <c r="C743" s="6"/>
      <c r="D743" s="140"/>
      <c r="H743" s="51"/>
      <c r="M743" s="52"/>
      <c r="N743" s="50"/>
      <c r="O743" s="6"/>
      <c r="P743" s="6"/>
      <c r="Q743" s="6"/>
      <c r="AA743" s="6"/>
    </row>
    <row r="744" spans="3:27" ht="14.25" customHeight="1" x14ac:dyDescent="0.35">
      <c r="C744" s="6"/>
      <c r="D744" s="140"/>
      <c r="H744" s="51"/>
      <c r="M744" s="52"/>
      <c r="N744" s="50"/>
      <c r="O744" s="6"/>
      <c r="P744" s="6"/>
      <c r="Q744" s="6"/>
      <c r="AA744" s="6"/>
    </row>
    <row r="745" spans="3:27" ht="14.25" customHeight="1" x14ac:dyDescent="0.35">
      <c r="C745" s="6"/>
      <c r="D745" s="140"/>
      <c r="H745" s="51"/>
      <c r="M745" s="52"/>
      <c r="N745" s="50"/>
      <c r="O745" s="6"/>
      <c r="P745" s="6"/>
      <c r="Q745" s="6"/>
      <c r="AA745" s="6"/>
    </row>
    <row r="746" spans="3:27" ht="14.25" customHeight="1" x14ac:dyDescent="0.35">
      <c r="C746" s="6"/>
      <c r="D746" s="140"/>
      <c r="H746" s="51"/>
      <c r="M746" s="52"/>
      <c r="N746" s="50"/>
      <c r="O746" s="6"/>
      <c r="P746" s="6"/>
      <c r="Q746" s="6"/>
      <c r="AA746" s="6"/>
    </row>
    <row r="747" spans="3:27" ht="14.25" customHeight="1" x14ac:dyDescent="0.35">
      <c r="C747" s="6"/>
      <c r="D747" s="140"/>
      <c r="H747" s="51"/>
      <c r="M747" s="52"/>
      <c r="N747" s="50"/>
      <c r="O747" s="6"/>
      <c r="P747" s="6"/>
      <c r="Q747" s="6"/>
      <c r="AA747" s="6"/>
    </row>
    <row r="748" spans="3:27" ht="14.25" customHeight="1" x14ac:dyDescent="0.35">
      <c r="C748" s="6"/>
      <c r="D748" s="140"/>
      <c r="H748" s="51"/>
      <c r="M748" s="52"/>
      <c r="N748" s="50"/>
      <c r="O748" s="6"/>
      <c r="P748" s="6"/>
      <c r="Q748" s="6"/>
      <c r="AA748" s="6"/>
    </row>
    <row r="749" spans="3:27" ht="14.25" customHeight="1" x14ac:dyDescent="0.35">
      <c r="C749" s="6"/>
      <c r="D749" s="140"/>
      <c r="H749" s="51"/>
      <c r="M749" s="52"/>
      <c r="N749" s="50"/>
      <c r="O749" s="6"/>
      <c r="P749" s="6"/>
      <c r="Q749" s="6"/>
      <c r="AA749" s="6"/>
    </row>
    <row r="750" spans="3:27" ht="14.25" customHeight="1" x14ac:dyDescent="0.35">
      <c r="C750" s="6"/>
      <c r="D750" s="140"/>
      <c r="H750" s="51"/>
      <c r="M750" s="52"/>
      <c r="N750" s="50"/>
      <c r="O750" s="6"/>
      <c r="P750" s="6"/>
      <c r="Q750" s="6"/>
      <c r="AA750" s="6"/>
    </row>
    <row r="751" spans="3:27" ht="14.25" customHeight="1" x14ac:dyDescent="0.35">
      <c r="C751" s="6"/>
      <c r="D751" s="140"/>
      <c r="H751" s="51"/>
      <c r="M751" s="52"/>
      <c r="N751" s="50"/>
      <c r="O751" s="6"/>
      <c r="P751" s="6"/>
      <c r="Q751" s="6"/>
      <c r="AA751" s="6"/>
    </row>
    <row r="752" spans="3:27" ht="14.25" customHeight="1" x14ac:dyDescent="0.35">
      <c r="C752" s="6"/>
      <c r="D752" s="140"/>
      <c r="H752" s="51"/>
      <c r="M752" s="52"/>
      <c r="N752" s="50"/>
      <c r="O752" s="6"/>
      <c r="P752" s="6"/>
      <c r="Q752" s="6"/>
      <c r="AA752" s="6"/>
    </row>
    <row r="753" spans="3:27" ht="14.25" customHeight="1" x14ac:dyDescent="0.35">
      <c r="C753" s="6"/>
      <c r="D753" s="140"/>
      <c r="H753" s="51"/>
      <c r="M753" s="52"/>
      <c r="N753" s="50"/>
      <c r="O753" s="6"/>
      <c r="P753" s="6"/>
      <c r="Q753" s="6"/>
      <c r="AA753" s="6"/>
    </row>
    <row r="754" spans="3:27" ht="14.25" customHeight="1" x14ac:dyDescent="0.35">
      <c r="C754" s="6"/>
      <c r="D754" s="140"/>
      <c r="H754" s="51"/>
      <c r="M754" s="52"/>
      <c r="N754" s="50"/>
      <c r="O754" s="6"/>
      <c r="P754" s="6"/>
      <c r="Q754" s="6"/>
      <c r="AA754" s="6"/>
    </row>
    <row r="755" spans="3:27" ht="14.25" customHeight="1" x14ac:dyDescent="0.35">
      <c r="C755" s="6"/>
      <c r="D755" s="140"/>
      <c r="H755" s="51"/>
      <c r="M755" s="52"/>
      <c r="N755" s="50"/>
      <c r="O755" s="6"/>
      <c r="P755" s="6"/>
      <c r="Q755" s="6"/>
      <c r="AA755" s="6"/>
    </row>
    <row r="756" spans="3:27" ht="14.25" customHeight="1" x14ac:dyDescent="0.35">
      <c r="C756" s="6"/>
      <c r="D756" s="140"/>
      <c r="H756" s="51"/>
      <c r="M756" s="52"/>
      <c r="N756" s="50"/>
      <c r="O756" s="6"/>
      <c r="P756" s="6"/>
      <c r="Q756" s="6"/>
      <c r="AA756" s="6"/>
    </row>
    <row r="757" spans="3:27" ht="14.25" customHeight="1" x14ac:dyDescent="0.35">
      <c r="C757" s="6"/>
      <c r="D757" s="140"/>
      <c r="H757" s="51"/>
      <c r="M757" s="52"/>
      <c r="N757" s="50"/>
      <c r="O757" s="6"/>
      <c r="P757" s="6"/>
      <c r="Q757" s="6"/>
      <c r="AA757" s="6"/>
    </row>
    <row r="758" spans="3:27" ht="14.25" customHeight="1" x14ac:dyDescent="0.35">
      <c r="C758" s="6"/>
      <c r="D758" s="140"/>
      <c r="H758" s="51"/>
      <c r="M758" s="52"/>
      <c r="N758" s="50"/>
      <c r="O758" s="6"/>
      <c r="P758" s="6"/>
      <c r="Q758" s="6"/>
      <c r="AA758" s="6"/>
    </row>
    <row r="759" spans="3:27" ht="14.25" customHeight="1" x14ac:dyDescent="0.35">
      <c r="C759" s="6"/>
      <c r="D759" s="140"/>
      <c r="H759" s="51"/>
      <c r="M759" s="52"/>
      <c r="N759" s="50"/>
      <c r="O759" s="6"/>
      <c r="P759" s="6"/>
      <c r="Q759" s="6"/>
      <c r="AA759" s="6"/>
    </row>
    <row r="760" spans="3:27" ht="14.25" customHeight="1" x14ac:dyDescent="0.35">
      <c r="C760" s="6"/>
      <c r="D760" s="140"/>
      <c r="H760" s="51"/>
      <c r="M760" s="52"/>
      <c r="N760" s="50"/>
      <c r="O760" s="6"/>
      <c r="P760" s="6"/>
      <c r="Q760" s="6"/>
      <c r="AA760" s="6"/>
    </row>
    <row r="761" spans="3:27" ht="14.25" customHeight="1" x14ac:dyDescent="0.35">
      <c r="C761" s="6"/>
      <c r="D761" s="140"/>
      <c r="H761" s="51"/>
      <c r="M761" s="52"/>
      <c r="N761" s="50"/>
      <c r="O761" s="6"/>
      <c r="P761" s="6"/>
      <c r="Q761" s="6"/>
      <c r="AA761" s="6"/>
    </row>
    <row r="762" spans="3:27" ht="14.25" customHeight="1" x14ac:dyDescent="0.35">
      <c r="C762" s="6"/>
      <c r="D762" s="140"/>
      <c r="H762" s="51"/>
      <c r="M762" s="52"/>
      <c r="N762" s="50"/>
      <c r="O762" s="6"/>
      <c r="P762" s="6"/>
      <c r="Q762" s="6"/>
      <c r="AA762" s="6"/>
    </row>
    <row r="763" spans="3:27" ht="14.25" customHeight="1" x14ac:dyDescent="0.35">
      <c r="C763" s="6"/>
      <c r="D763" s="140"/>
      <c r="H763" s="51"/>
      <c r="M763" s="52"/>
      <c r="N763" s="50"/>
      <c r="O763" s="6"/>
      <c r="P763" s="6"/>
      <c r="Q763" s="6"/>
      <c r="AA763" s="6"/>
    </row>
    <row r="764" spans="3:27" ht="14.25" customHeight="1" x14ac:dyDescent="0.35">
      <c r="C764" s="6"/>
      <c r="D764" s="140"/>
      <c r="H764" s="51"/>
      <c r="M764" s="52"/>
      <c r="N764" s="50"/>
      <c r="O764" s="6"/>
      <c r="P764" s="6"/>
      <c r="Q764" s="6"/>
      <c r="AA764" s="6"/>
    </row>
    <row r="765" spans="3:27" ht="14.25" customHeight="1" x14ac:dyDescent="0.35">
      <c r="C765" s="6"/>
      <c r="D765" s="140"/>
      <c r="H765" s="51"/>
      <c r="M765" s="52"/>
      <c r="N765" s="50"/>
      <c r="O765" s="6"/>
      <c r="P765" s="6"/>
      <c r="Q765" s="6"/>
      <c r="AA765" s="6"/>
    </row>
    <row r="766" spans="3:27" ht="14.25" customHeight="1" x14ac:dyDescent="0.35">
      <c r="C766" s="6"/>
      <c r="D766" s="140"/>
      <c r="H766" s="51"/>
      <c r="M766" s="52"/>
      <c r="N766" s="50"/>
      <c r="O766" s="6"/>
      <c r="P766" s="6"/>
      <c r="Q766" s="6"/>
      <c r="AA766" s="6"/>
    </row>
    <row r="767" spans="3:27" ht="14.25" customHeight="1" x14ac:dyDescent="0.35">
      <c r="C767" s="6"/>
      <c r="D767" s="140"/>
      <c r="H767" s="51"/>
      <c r="M767" s="52"/>
      <c r="N767" s="50"/>
      <c r="O767" s="6"/>
      <c r="P767" s="6"/>
      <c r="Q767" s="6"/>
      <c r="AA767" s="6"/>
    </row>
    <row r="768" spans="3:27" ht="14.25" customHeight="1" x14ac:dyDescent="0.35">
      <c r="C768" s="6"/>
      <c r="D768" s="140"/>
      <c r="H768" s="51"/>
      <c r="M768" s="52"/>
      <c r="N768" s="50"/>
      <c r="O768" s="6"/>
      <c r="P768" s="6"/>
      <c r="Q768" s="6"/>
      <c r="AA768" s="6"/>
    </row>
    <row r="769" spans="3:27" ht="14.25" customHeight="1" x14ac:dyDescent="0.35">
      <c r="C769" s="6"/>
      <c r="D769" s="140"/>
      <c r="H769" s="51"/>
      <c r="M769" s="52"/>
      <c r="N769" s="50"/>
      <c r="O769" s="6"/>
      <c r="P769" s="6"/>
      <c r="Q769" s="6"/>
      <c r="AA769" s="6"/>
    </row>
    <row r="770" spans="3:27" ht="14.25" customHeight="1" x14ac:dyDescent="0.35">
      <c r="C770" s="6"/>
      <c r="D770" s="140"/>
      <c r="H770" s="51"/>
      <c r="M770" s="52"/>
      <c r="N770" s="50"/>
      <c r="O770" s="6"/>
      <c r="P770" s="6"/>
      <c r="Q770" s="6"/>
      <c r="AA770" s="6"/>
    </row>
    <row r="771" spans="3:27" ht="14.25" customHeight="1" x14ac:dyDescent="0.35">
      <c r="C771" s="6"/>
      <c r="D771" s="140"/>
      <c r="H771" s="51"/>
      <c r="M771" s="52"/>
      <c r="N771" s="50"/>
      <c r="O771" s="6"/>
      <c r="P771" s="6"/>
      <c r="Q771" s="6"/>
      <c r="AA771" s="6"/>
    </row>
    <row r="772" spans="3:27" ht="14.25" customHeight="1" x14ac:dyDescent="0.35">
      <c r="C772" s="6"/>
      <c r="D772" s="140"/>
      <c r="H772" s="51"/>
      <c r="M772" s="52"/>
      <c r="N772" s="50"/>
      <c r="O772" s="6"/>
      <c r="P772" s="6"/>
      <c r="Q772" s="6"/>
      <c r="AA772" s="6"/>
    </row>
    <row r="773" spans="3:27" ht="14.25" customHeight="1" x14ac:dyDescent="0.35">
      <c r="C773" s="6"/>
      <c r="D773" s="140"/>
      <c r="H773" s="51"/>
      <c r="M773" s="52"/>
      <c r="N773" s="50"/>
      <c r="O773" s="6"/>
      <c r="P773" s="6"/>
      <c r="Q773" s="6"/>
      <c r="AA773" s="6"/>
    </row>
    <row r="774" spans="3:27" ht="14.25" customHeight="1" x14ac:dyDescent="0.35">
      <c r="C774" s="6"/>
      <c r="D774" s="140"/>
      <c r="H774" s="51"/>
      <c r="M774" s="52"/>
      <c r="N774" s="50"/>
      <c r="O774" s="6"/>
      <c r="P774" s="6"/>
      <c r="Q774" s="6"/>
      <c r="AA774" s="6"/>
    </row>
    <row r="775" spans="3:27" ht="14.25" customHeight="1" x14ac:dyDescent="0.35">
      <c r="C775" s="6"/>
      <c r="D775" s="140"/>
      <c r="H775" s="51"/>
      <c r="M775" s="52"/>
      <c r="N775" s="50"/>
      <c r="O775" s="6"/>
      <c r="P775" s="6"/>
      <c r="Q775" s="6"/>
      <c r="AA775" s="6"/>
    </row>
    <row r="776" spans="3:27" ht="14.25" customHeight="1" x14ac:dyDescent="0.35">
      <c r="C776" s="6"/>
      <c r="D776" s="140"/>
      <c r="H776" s="51"/>
      <c r="M776" s="52"/>
      <c r="N776" s="50"/>
      <c r="O776" s="6"/>
      <c r="P776" s="6"/>
      <c r="Q776" s="6"/>
      <c r="AA776" s="6"/>
    </row>
    <row r="777" spans="3:27" ht="14.25" customHeight="1" x14ac:dyDescent="0.35">
      <c r="C777" s="6"/>
      <c r="D777" s="140"/>
      <c r="H777" s="51"/>
      <c r="M777" s="52"/>
      <c r="N777" s="50"/>
      <c r="O777" s="6"/>
      <c r="P777" s="6"/>
      <c r="Q777" s="6"/>
      <c r="AA777" s="6"/>
    </row>
    <row r="778" spans="3:27" ht="14.25" customHeight="1" x14ac:dyDescent="0.35">
      <c r="C778" s="6"/>
      <c r="D778" s="140"/>
      <c r="H778" s="51"/>
      <c r="M778" s="52"/>
      <c r="N778" s="50"/>
      <c r="O778" s="6"/>
      <c r="P778" s="6"/>
      <c r="Q778" s="6"/>
      <c r="AA778" s="6"/>
    </row>
    <row r="779" spans="3:27" ht="14.25" customHeight="1" x14ac:dyDescent="0.35">
      <c r="C779" s="6"/>
      <c r="D779" s="140"/>
      <c r="H779" s="51"/>
      <c r="M779" s="52"/>
      <c r="N779" s="50"/>
      <c r="O779" s="6"/>
      <c r="P779" s="6"/>
      <c r="Q779" s="6"/>
      <c r="AA779" s="6"/>
    </row>
    <row r="780" spans="3:27" ht="14.25" customHeight="1" x14ac:dyDescent="0.35">
      <c r="C780" s="6"/>
      <c r="D780" s="140"/>
      <c r="H780" s="51"/>
      <c r="M780" s="52"/>
      <c r="N780" s="50"/>
      <c r="O780" s="6"/>
      <c r="P780" s="6"/>
      <c r="Q780" s="6"/>
      <c r="AA780" s="6"/>
    </row>
    <row r="781" spans="3:27" ht="14.25" customHeight="1" x14ac:dyDescent="0.35">
      <c r="C781" s="6"/>
      <c r="D781" s="140"/>
      <c r="H781" s="51"/>
      <c r="M781" s="52"/>
      <c r="N781" s="50"/>
      <c r="O781" s="6"/>
      <c r="P781" s="6"/>
      <c r="Q781" s="6"/>
      <c r="AA781" s="6"/>
    </row>
    <row r="782" spans="3:27" ht="14.25" customHeight="1" x14ac:dyDescent="0.35">
      <c r="C782" s="6"/>
      <c r="D782" s="140"/>
      <c r="H782" s="51"/>
      <c r="M782" s="52"/>
      <c r="N782" s="50"/>
      <c r="O782" s="6"/>
      <c r="P782" s="6"/>
      <c r="Q782" s="6"/>
      <c r="AA782" s="6"/>
    </row>
    <row r="783" spans="3:27" ht="14.25" customHeight="1" x14ac:dyDescent="0.35">
      <c r="C783" s="6"/>
      <c r="D783" s="140"/>
      <c r="H783" s="51"/>
      <c r="M783" s="52"/>
      <c r="N783" s="50"/>
      <c r="O783" s="6"/>
      <c r="P783" s="6"/>
      <c r="Q783" s="6"/>
      <c r="AA783" s="6"/>
    </row>
    <row r="784" spans="3:27" ht="14.25" customHeight="1" x14ac:dyDescent="0.35">
      <c r="C784" s="6"/>
      <c r="D784" s="140"/>
      <c r="H784" s="51"/>
      <c r="M784" s="52"/>
      <c r="N784" s="50"/>
      <c r="O784" s="6"/>
      <c r="P784" s="6"/>
      <c r="Q784" s="6"/>
      <c r="AA784" s="6"/>
    </row>
    <row r="785" spans="3:27" ht="14.25" customHeight="1" x14ac:dyDescent="0.35">
      <c r="C785" s="6"/>
      <c r="D785" s="140"/>
      <c r="H785" s="51"/>
      <c r="M785" s="52"/>
      <c r="N785" s="50"/>
      <c r="O785" s="6"/>
      <c r="P785" s="6"/>
      <c r="Q785" s="6"/>
      <c r="AA785" s="6"/>
    </row>
    <row r="786" spans="3:27" ht="14.25" customHeight="1" x14ac:dyDescent="0.35">
      <c r="C786" s="6"/>
      <c r="D786" s="140"/>
      <c r="H786" s="51"/>
      <c r="M786" s="52"/>
      <c r="N786" s="50"/>
      <c r="O786" s="6"/>
      <c r="P786" s="6"/>
      <c r="Q786" s="6"/>
      <c r="AA786" s="6"/>
    </row>
    <row r="787" spans="3:27" ht="14.25" customHeight="1" x14ac:dyDescent="0.35">
      <c r="C787" s="6"/>
      <c r="D787" s="140"/>
      <c r="H787" s="51"/>
      <c r="M787" s="52"/>
      <c r="N787" s="50"/>
      <c r="O787" s="6"/>
      <c r="P787" s="6"/>
      <c r="Q787" s="6"/>
      <c r="AA787" s="6"/>
    </row>
    <row r="788" spans="3:27" ht="14.25" customHeight="1" x14ac:dyDescent="0.35">
      <c r="C788" s="6"/>
      <c r="D788" s="140"/>
      <c r="H788" s="51"/>
      <c r="M788" s="52"/>
      <c r="N788" s="50"/>
      <c r="O788" s="6"/>
      <c r="P788" s="6"/>
      <c r="Q788" s="6"/>
      <c r="AA788" s="6"/>
    </row>
    <row r="789" spans="3:27" ht="14.25" customHeight="1" x14ac:dyDescent="0.35">
      <c r="C789" s="6"/>
      <c r="D789" s="140"/>
      <c r="H789" s="51"/>
      <c r="M789" s="52"/>
      <c r="N789" s="50"/>
      <c r="O789" s="6"/>
      <c r="P789" s="6"/>
      <c r="Q789" s="6"/>
      <c r="AA789" s="6"/>
    </row>
    <row r="790" spans="3:27" ht="14.25" customHeight="1" x14ac:dyDescent="0.35">
      <c r="C790" s="6"/>
      <c r="D790" s="140"/>
      <c r="H790" s="51"/>
      <c r="M790" s="52"/>
      <c r="N790" s="50"/>
      <c r="O790" s="6"/>
      <c r="P790" s="6"/>
      <c r="Q790" s="6"/>
      <c r="AA790" s="6"/>
    </row>
    <row r="791" spans="3:27" ht="14.25" customHeight="1" x14ac:dyDescent="0.35">
      <c r="C791" s="6"/>
      <c r="D791" s="140"/>
      <c r="H791" s="51"/>
      <c r="M791" s="52"/>
      <c r="N791" s="50"/>
      <c r="O791" s="6"/>
      <c r="P791" s="6"/>
      <c r="Q791" s="6"/>
      <c r="AA791" s="6"/>
    </row>
    <row r="792" spans="3:27" ht="14.25" customHeight="1" x14ac:dyDescent="0.35">
      <c r="C792" s="6"/>
      <c r="D792" s="140"/>
      <c r="H792" s="51"/>
      <c r="M792" s="52"/>
      <c r="N792" s="50"/>
      <c r="O792" s="6"/>
      <c r="P792" s="6"/>
      <c r="Q792" s="6"/>
      <c r="AA792" s="6"/>
    </row>
    <row r="793" spans="3:27" ht="14.25" customHeight="1" x14ac:dyDescent="0.35">
      <c r="C793" s="6"/>
      <c r="D793" s="140"/>
      <c r="H793" s="51"/>
      <c r="M793" s="52"/>
      <c r="N793" s="50"/>
      <c r="O793" s="6"/>
      <c r="P793" s="6"/>
      <c r="Q793" s="6"/>
      <c r="AA793" s="6"/>
    </row>
    <row r="794" spans="3:27" ht="14.25" customHeight="1" x14ac:dyDescent="0.35">
      <c r="C794" s="6"/>
      <c r="D794" s="140"/>
      <c r="H794" s="51"/>
      <c r="M794" s="52"/>
      <c r="N794" s="50"/>
      <c r="O794" s="6"/>
      <c r="P794" s="6"/>
      <c r="Q794" s="6"/>
      <c r="AA794" s="6"/>
    </row>
    <row r="795" spans="3:27" ht="14.25" customHeight="1" x14ac:dyDescent="0.35">
      <c r="C795" s="6"/>
      <c r="D795" s="140"/>
      <c r="H795" s="51"/>
      <c r="M795" s="52"/>
      <c r="N795" s="50"/>
      <c r="O795" s="6"/>
      <c r="P795" s="6"/>
      <c r="Q795" s="6"/>
      <c r="AA795" s="6"/>
    </row>
    <row r="796" spans="3:27" ht="14.25" customHeight="1" x14ac:dyDescent="0.35">
      <c r="C796" s="6"/>
      <c r="D796" s="140"/>
      <c r="H796" s="51"/>
      <c r="M796" s="52"/>
      <c r="N796" s="50"/>
      <c r="O796" s="6"/>
      <c r="P796" s="6"/>
      <c r="Q796" s="6"/>
      <c r="AA796" s="6"/>
    </row>
    <row r="797" spans="3:27" ht="14.25" customHeight="1" x14ac:dyDescent="0.35">
      <c r="C797" s="6"/>
      <c r="D797" s="140"/>
      <c r="H797" s="51"/>
      <c r="M797" s="52"/>
      <c r="N797" s="50"/>
      <c r="O797" s="6"/>
      <c r="P797" s="6"/>
      <c r="Q797" s="6"/>
      <c r="AA797" s="6"/>
    </row>
    <row r="798" spans="3:27" ht="14.25" customHeight="1" x14ac:dyDescent="0.35">
      <c r="C798" s="6"/>
      <c r="D798" s="140"/>
      <c r="H798" s="51"/>
      <c r="M798" s="52"/>
      <c r="N798" s="50"/>
      <c r="O798" s="6"/>
      <c r="P798" s="6"/>
      <c r="Q798" s="6"/>
      <c r="AA798" s="6"/>
    </row>
    <row r="799" spans="3:27" ht="14.25" customHeight="1" x14ac:dyDescent="0.35">
      <c r="C799" s="6"/>
      <c r="D799" s="140"/>
      <c r="H799" s="51"/>
      <c r="M799" s="52"/>
      <c r="N799" s="50"/>
      <c r="O799" s="6"/>
      <c r="P799" s="6"/>
      <c r="Q799" s="6"/>
      <c r="AA799" s="6"/>
    </row>
    <row r="800" spans="3:27" ht="14.25" customHeight="1" x14ac:dyDescent="0.35">
      <c r="C800" s="6"/>
      <c r="D800" s="140"/>
      <c r="H800" s="51"/>
      <c r="M800" s="52"/>
      <c r="N800" s="50"/>
      <c r="O800" s="6"/>
      <c r="P800" s="6"/>
      <c r="Q800" s="6"/>
      <c r="AA800" s="6"/>
    </row>
    <row r="801" spans="3:27" ht="14.25" customHeight="1" x14ac:dyDescent="0.35">
      <c r="C801" s="6"/>
      <c r="D801" s="140"/>
      <c r="H801" s="51"/>
      <c r="M801" s="52"/>
      <c r="N801" s="50"/>
      <c r="O801" s="6"/>
      <c r="P801" s="6"/>
      <c r="Q801" s="6"/>
      <c r="AA801" s="6"/>
    </row>
    <row r="802" spans="3:27" ht="14.25" customHeight="1" x14ac:dyDescent="0.35">
      <c r="C802" s="6"/>
      <c r="D802" s="140"/>
      <c r="H802" s="51"/>
      <c r="M802" s="52"/>
      <c r="N802" s="50"/>
      <c r="O802" s="6"/>
      <c r="P802" s="6"/>
      <c r="Q802" s="6"/>
      <c r="AA802" s="6"/>
    </row>
    <row r="803" spans="3:27" ht="14.25" customHeight="1" x14ac:dyDescent="0.35">
      <c r="C803" s="6"/>
      <c r="D803" s="140"/>
      <c r="H803" s="51"/>
      <c r="M803" s="52"/>
      <c r="N803" s="50"/>
      <c r="O803" s="6"/>
      <c r="P803" s="6"/>
      <c r="Q803" s="6"/>
      <c r="AA803" s="6"/>
    </row>
    <row r="804" spans="3:27" ht="14.25" customHeight="1" x14ac:dyDescent="0.35">
      <c r="C804" s="6"/>
      <c r="D804" s="140"/>
      <c r="H804" s="51"/>
      <c r="M804" s="52"/>
      <c r="N804" s="50"/>
      <c r="O804" s="6"/>
      <c r="P804" s="6"/>
      <c r="Q804" s="6"/>
      <c r="AA804" s="6"/>
    </row>
    <row r="805" spans="3:27" ht="14.25" customHeight="1" x14ac:dyDescent="0.35">
      <c r="C805" s="6"/>
      <c r="D805" s="140"/>
      <c r="H805" s="51"/>
      <c r="M805" s="52"/>
      <c r="N805" s="50"/>
      <c r="O805" s="6"/>
      <c r="P805" s="6"/>
      <c r="Q805" s="6"/>
      <c r="AA805" s="6"/>
    </row>
    <row r="806" spans="3:27" ht="14.25" customHeight="1" x14ac:dyDescent="0.35">
      <c r="C806" s="6"/>
      <c r="D806" s="140"/>
      <c r="H806" s="51"/>
      <c r="M806" s="52"/>
      <c r="N806" s="50"/>
      <c r="O806" s="6"/>
      <c r="P806" s="6"/>
      <c r="Q806" s="6"/>
      <c r="AA806" s="6"/>
    </row>
    <row r="807" spans="3:27" ht="14.25" customHeight="1" x14ac:dyDescent="0.35">
      <c r="C807" s="6"/>
      <c r="D807" s="140"/>
      <c r="H807" s="51"/>
      <c r="M807" s="52"/>
      <c r="N807" s="50"/>
      <c r="O807" s="6"/>
      <c r="P807" s="6"/>
      <c r="Q807" s="6"/>
      <c r="AA807" s="6"/>
    </row>
    <row r="808" spans="3:27" ht="14.25" customHeight="1" x14ac:dyDescent="0.35">
      <c r="C808" s="6"/>
      <c r="D808" s="140"/>
      <c r="H808" s="51"/>
      <c r="M808" s="52"/>
      <c r="N808" s="50"/>
      <c r="O808" s="6"/>
      <c r="P808" s="6"/>
      <c r="Q808" s="6"/>
      <c r="AA808" s="6"/>
    </row>
    <row r="809" spans="3:27" ht="14.25" customHeight="1" x14ac:dyDescent="0.35">
      <c r="C809" s="6"/>
      <c r="D809" s="140"/>
      <c r="H809" s="51"/>
      <c r="M809" s="52"/>
      <c r="N809" s="50"/>
      <c r="O809" s="6"/>
      <c r="P809" s="6"/>
      <c r="Q809" s="6"/>
      <c r="AA809" s="6"/>
    </row>
    <row r="810" spans="3:27" ht="14.25" customHeight="1" x14ac:dyDescent="0.35">
      <c r="C810" s="6"/>
      <c r="D810" s="140"/>
      <c r="H810" s="51"/>
      <c r="M810" s="52"/>
      <c r="N810" s="50"/>
      <c r="O810" s="6"/>
      <c r="P810" s="6"/>
      <c r="Q810" s="6"/>
      <c r="AA810" s="6"/>
    </row>
    <row r="811" spans="3:27" ht="14.25" customHeight="1" x14ac:dyDescent="0.35">
      <c r="C811" s="6"/>
      <c r="D811" s="140"/>
      <c r="H811" s="51"/>
      <c r="M811" s="52"/>
      <c r="N811" s="50"/>
      <c r="O811" s="6"/>
      <c r="P811" s="6"/>
      <c r="Q811" s="6"/>
      <c r="AA811" s="6"/>
    </row>
    <row r="812" spans="3:27" ht="14.25" customHeight="1" x14ac:dyDescent="0.35">
      <c r="C812" s="6"/>
      <c r="D812" s="140"/>
      <c r="H812" s="51"/>
      <c r="M812" s="52"/>
      <c r="N812" s="50"/>
      <c r="O812" s="6"/>
      <c r="P812" s="6"/>
      <c r="Q812" s="6"/>
      <c r="AA812" s="6"/>
    </row>
    <row r="813" spans="3:27" ht="14.25" customHeight="1" x14ac:dyDescent="0.35">
      <c r="C813" s="6"/>
      <c r="D813" s="140"/>
      <c r="H813" s="51"/>
      <c r="M813" s="52"/>
      <c r="N813" s="50"/>
      <c r="O813" s="6"/>
      <c r="P813" s="6"/>
      <c r="Q813" s="6"/>
      <c r="AA813" s="6"/>
    </row>
    <row r="814" spans="3:27" ht="14.25" customHeight="1" x14ac:dyDescent="0.35">
      <c r="C814" s="6"/>
      <c r="D814" s="140"/>
      <c r="H814" s="51"/>
      <c r="M814" s="52"/>
      <c r="N814" s="50"/>
      <c r="O814" s="6"/>
      <c r="P814" s="6"/>
      <c r="Q814" s="6"/>
      <c r="AA814" s="6"/>
    </row>
    <row r="815" spans="3:27" ht="14.25" customHeight="1" x14ac:dyDescent="0.35">
      <c r="C815" s="6"/>
      <c r="D815" s="140"/>
      <c r="H815" s="51"/>
      <c r="M815" s="52"/>
      <c r="N815" s="50"/>
      <c r="O815" s="6"/>
      <c r="P815" s="6"/>
      <c r="Q815" s="6"/>
      <c r="AA815" s="6"/>
    </row>
    <row r="816" spans="3:27" ht="14.25" customHeight="1" x14ac:dyDescent="0.35">
      <c r="C816" s="6"/>
      <c r="D816" s="140"/>
      <c r="H816" s="51"/>
      <c r="M816" s="52"/>
      <c r="N816" s="50"/>
      <c r="O816" s="6"/>
      <c r="P816" s="6"/>
      <c r="Q816" s="6"/>
      <c r="AA816" s="6"/>
    </row>
    <row r="817" spans="3:27" ht="14.25" customHeight="1" x14ac:dyDescent="0.35">
      <c r="C817" s="6"/>
      <c r="D817" s="140"/>
      <c r="H817" s="51"/>
      <c r="M817" s="52"/>
      <c r="N817" s="50"/>
      <c r="O817" s="6"/>
      <c r="P817" s="6"/>
      <c r="Q817" s="6"/>
      <c r="AA817" s="6"/>
    </row>
    <row r="818" spans="3:27" ht="14.25" customHeight="1" x14ac:dyDescent="0.35">
      <c r="C818" s="6"/>
      <c r="D818" s="140"/>
      <c r="H818" s="51"/>
      <c r="M818" s="52"/>
      <c r="N818" s="50"/>
      <c r="O818" s="6"/>
      <c r="P818" s="6"/>
      <c r="Q818" s="6"/>
      <c r="AA818" s="6"/>
    </row>
    <row r="819" spans="3:27" ht="14.25" customHeight="1" x14ac:dyDescent="0.35">
      <c r="C819" s="6"/>
      <c r="D819" s="140"/>
      <c r="H819" s="51"/>
      <c r="M819" s="52"/>
      <c r="N819" s="50"/>
      <c r="O819" s="6"/>
      <c r="P819" s="6"/>
      <c r="Q819" s="6"/>
      <c r="AA819" s="6"/>
    </row>
    <row r="820" spans="3:27" ht="14.25" customHeight="1" x14ac:dyDescent="0.35">
      <c r="C820" s="6"/>
      <c r="D820" s="140"/>
      <c r="H820" s="51"/>
      <c r="M820" s="52"/>
      <c r="N820" s="50"/>
      <c r="O820" s="6"/>
      <c r="P820" s="6"/>
      <c r="Q820" s="6"/>
      <c r="AA820" s="6"/>
    </row>
    <row r="821" spans="3:27" ht="14.25" customHeight="1" x14ac:dyDescent="0.35">
      <c r="C821" s="6"/>
      <c r="D821" s="140"/>
      <c r="H821" s="51"/>
      <c r="M821" s="52"/>
      <c r="N821" s="50"/>
      <c r="O821" s="6"/>
      <c r="P821" s="6"/>
      <c r="Q821" s="6"/>
      <c r="AA821" s="6"/>
    </row>
    <row r="822" spans="3:27" ht="14.25" customHeight="1" x14ac:dyDescent="0.35">
      <c r="C822" s="6"/>
      <c r="D822" s="140"/>
      <c r="H822" s="51"/>
      <c r="M822" s="52"/>
      <c r="N822" s="50"/>
      <c r="O822" s="6"/>
      <c r="P822" s="6"/>
      <c r="Q822" s="6"/>
      <c r="AA822" s="6"/>
    </row>
    <row r="823" spans="3:27" ht="14.25" customHeight="1" x14ac:dyDescent="0.35">
      <c r="C823" s="6"/>
      <c r="D823" s="140"/>
      <c r="H823" s="51"/>
      <c r="M823" s="52"/>
      <c r="N823" s="50"/>
      <c r="O823" s="6"/>
      <c r="P823" s="6"/>
      <c r="Q823" s="6"/>
      <c r="AA823" s="6"/>
    </row>
    <row r="824" spans="3:27" ht="14.25" customHeight="1" x14ac:dyDescent="0.35">
      <c r="C824" s="6"/>
      <c r="D824" s="140"/>
      <c r="H824" s="51"/>
      <c r="M824" s="52"/>
      <c r="N824" s="50"/>
      <c r="O824" s="6"/>
      <c r="P824" s="6"/>
      <c r="Q824" s="6"/>
      <c r="AA824" s="6"/>
    </row>
    <row r="825" spans="3:27" ht="14.25" customHeight="1" x14ac:dyDescent="0.35">
      <c r="C825" s="6"/>
      <c r="D825" s="140"/>
      <c r="H825" s="51"/>
      <c r="M825" s="52"/>
      <c r="N825" s="50"/>
      <c r="O825" s="6"/>
      <c r="P825" s="6"/>
      <c r="Q825" s="6"/>
      <c r="AA825" s="6"/>
    </row>
    <row r="826" spans="3:27" ht="14.25" customHeight="1" x14ac:dyDescent="0.35">
      <c r="C826" s="6"/>
      <c r="D826" s="140"/>
      <c r="H826" s="51"/>
      <c r="M826" s="52"/>
      <c r="N826" s="50"/>
      <c r="O826" s="6"/>
      <c r="P826" s="6"/>
      <c r="Q826" s="6"/>
      <c r="AA826" s="6"/>
    </row>
    <row r="827" spans="3:27" ht="14.25" customHeight="1" x14ac:dyDescent="0.35">
      <c r="C827" s="6"/>
      <c r="D827" s="140"/>
      <c r="H827" s="51"/>
      <c r="M827" s="52"/>
      <c r="N827" s="50"/>
      <c r="O827" s="6"/>
      <c r="P827" s="6"/>
      <c r="Q827" s="6"/>
      <c r="AA827" s="6"/>
    </row>
    <row r="828" spans="3:27" ht="14.25" customHeight="1" x14ac:dyDescent="0.35">
      <c r="C828" s="6"/>
      <c r="D828" s="140"/>
      <c r="H828" s="51"/>
      <c r="M828" s="52"/>
      <c r="N828" s="50"/>
      <c r="O828" s="6"/>
      <c r="P828" s="6"/>
      <c r="Q828" s="6"/>
      <c r="AA828" s="6"/>
    </row>
    <row r="829" spans="3:27" ht="14.25" customHeight="1" x14ac:dyDescent="0.35">
      <c r="C829" s="6"/>
      <c r="D829" s="140"/>
      <c r="H829" s="51"/>
      <c r="M829" s="52"/>
      <c r="N829" s="50"/>
      <c r="O829" s="6"/>
      <c r="P829" s="6"/>
      <c r="Q829" s="6"/>
      <c r="AA829" s="6"/>
    </row>
    <row r="830" spans="3:27" ht="14.25" customHeight="1" x14ac:dyDescent="0.35">
      <c r="C830" s="6"/>
      <c r="D830" s="140"/>
      <c r="H830" s="51"/>
      <c r="M830" s="52"/>
      <c r="N830" s="50"/>
      <c r="O830" s="6"/>
      <c r="P830" s="6"/>
      <c r="Q830" s="6"/>
      <c r="AA830" s="6"/>
    </row>
    <row r="831" spans="3:27" ht="14.25" customHeight="1" x14ac:dyDescent="0.35">
      <c r="C831" s="6"/>
      <c r="D831" s="140"/>
      <c r="H831" s="51"/>
      <c r="M831" s="52"/>
      <c r="N831" s="50"/>
      <c r="O831" s="6"/>
      <c r="P831" s="6"/>
      <c r="Q831" s="6"/>
      <c r="AA831" s="6"/>
    </row>
    <row r="832" spans="3:27" ht="14.25" customHeight="1" x14ac:dyDescent="0.35">
      <c r="C832" s="6"/>
      <c r="D832" s="140"/>
      <c r="H832" s="51"/>
      <c r="M832" s="52"/>
      <c r="N832" s="50"/>
      <c r="O832" s="6"/>
      <c r="P832" s="6"/>
      <c r="Q832" s="6"/>
      <c r="AA832" s="6"/>
    </row>
    <row r="833" spans="3:27" ht="14.25" customHeight="1" x14ac:dyDescent="0.35">
      <c r="C833" s="6"/>
      <c r="D833" s="140"/>
      <c r="H833" s="51"/>
      <c r="M833" s="52"/>
      <c r="N833" s="50"/>
      <c r="O833" s="6"/>
      <c r="P833" s="6"/>
      <c r="Q833" s="6"/>
      <c r="AA833" s="6"/>
    </row>
    <row r="834" spans="3:27" ht="14.25" customHeight="1" x14ac:dyDescent="0.35">
      <c r="C834" s="6"/>
      <c r="D834" s="140"/>
      <c r="H834" s="51"/>
      <c r="M834" s="52"/>
      <c r="N834" s="50"/>
      <c r="O834" s="6"/>
      <c r="P834" s="6"/>
      <c r="Q834" s="6"/>
      <c r="AA834" s="6"/>
    </row>
    <row r="835" spans="3:27" ht="14.25" customHeight="1" x14ac:dyDescent="0.35">
      <c r="C835" s="6"/>
      <c r="D835" s="140"/>
      <c r="H835" s="51"/>
      <c r="M835" s="52"/>
      <c r="N835" s="50"/>
      <c r="O835" s="6"/>
      <c r="P835" s="6"/>
      <c r="Q835" s="6"/>
      <c r="AA835" s="6"/>
    </row>
    <row r="836" spans="3:27" ht="14.25" customHeight="1" x14ac:dyDescent="0.35">
      <c r="C836" s="6"/>
      <c r="D836" s="140"/>
      <c r="H836" s="51"/>
      <c r="M836" s="52"/>
      <c r="N836" s="50"/>
      <c r="O836" s="6"/>
      <c r="P836" s="6"/>
      <c r="Q836" s="6"/>
      <c r="AA836" s="6"/>
    </row>
    <row r="837" spans="3:27" ht="14.25" customHeight="1" x14ac:dyDescent="0.35">
      <c r="C837" s="6"/>
      <c r="D837" s="140"/>
      <c r="H837" s="51"/>
      <c r="M837" s="52"/>
      <c r="N837" s="50"/>
      <c r="O837" s="6"/>
      <c r="P837" s="6"/>
      <c r="Q837" s="6"/>
      <c r="AA837" s="6"/>
    </row>
    <row r="838" spans="3:27" ht="14.25" customHeight="1" x14ac:dyDescent="0.35">
      <c r="C838" s="6"/>
      <c r="D838" s="140"/>
      <c r="H838" s="51"/>
      <c r="M838" s="52"/>
      <c r="N838" s="50"/>
      <c r="O838" s="6"/>
      <c r="P838" s="6"/>
      <c r="Q838" s="6"/>
      <c r="AA838" s="6"/>
    </row>
    <row r="839" spans="3:27" ht="14.25" customHeight="1" x14ac:dyDescent="0.35">
      <c r="C839" s="6"/>
      <c r="D839" s="140"/>
      <c r="H839" s="51"/>
      <c r="M839" s="52"/>
      <c r="N839" s="50"/>
      <c r="O839" s="6"/>
      <c r="P839" s="6"/>
      <c r="Q839" s="6"/>
      <c r="AA839" s="6"/>
    </row>
    <row r="840" spans="3:27" ht="14.25" customHeight="1" x14ac:dyDescent="0.35">
      <c r="C840" s="6"/>
      <c r="D840" s="140"/>
      <c r="H840" s="51"/>
      <c r="M840" s="52"/>
      <c r="N840" s="50"/>
      <c r="O840" s="6"/>
      <c r="P840" s="6"/>
      <c r="Q840" s="6"/>
      <c r="AA840" s="6"/>
    </row>
    <row r="841" spans="3:27" ht="14.25" customHeight="1" x14ac:dyDescent="0.35">
      <c r="C841" s="6"/>
      <c r="D841" s="140"/>
      <c r="H841" s="51"/>
      <c r="M841" s="52"/>
      <c r="N841" s="50"/>
      <c r="O841" s="6"/>
      <c r="P841" s="6"/>
      <c r="Q841" s="6"/>
      <c r="AA841" s="6"/>
    </row>
    <row r="842" spans="3:27" ht="14.25" customHeight="1" x14ac:dyDescent="0.35">
      <c r="C842" s="6"/>
      <c r="D842" s="140"/>
      <c r="H842" s="51"/>
      <c r="M842" s="52"/>
      <c r="N842" s="50"/>
      <c r="O842" s="6"/>
      <c r="P842" s="6"/>
      <c r="Q842" s="6"/>
      <c r="AA842" s="6"/>
    </row>
    <row r="843" spans="3:27" ht="14.25" customHeight="1" x14ac:dyDescent="0.35">
      <c r="C843" s="6"/>
      <c r="D843" s="140"/>
      <c r="H843" s="51"/>
      <c r="M843" s="52"/>
      <c r="N843" s="50"/>
      <c r="O843" s="6"/>
      <c r="P843" s="6"/>
      <c r="Q843" s="6"/>
      <c r="AA843" s="6"/>
    </row>
    <row r="844" spans="3:27" ht="14.25" customHeight="1" x14ac:dyDescent="0.35">
      <c r="C844" s="6"/>
      <c r="D844" s="140"/>
      <c r="H844" s="51"/>
      <c r="M844" s="52"/>
      <c r="N844" s="50"/>
      <c r="O844" s="6"/>
      <c r="P844" s="6"/>
      <c r="Q844" s="6"/>
      <c r="AA844" s="6"/>
    </row>
    <row r="845" spans="3:27" ht="14.25" customHeight="1" x14ac:dyDescent="0.35">
      <c r="C845" s="6"/>
      <c r="D845" s="140"/>
      <c r="H845" s="51"/>
      <c r="M845" s="52"/>
      <c r="N845" s="50"/>
      <c r="O845" s="6"/>
      <c r="P845" s="6"/>
      <c r="Q845" s="6"/>
      <c r="AA845" s="6"/>
    </row>
    <row r="846" spans="3:27" ht="14.25" customHeight="1" x14ac:dyDescent="0.35">
      <c r="C846" s="6"/>
      <c r="D846" s="140"/>
      <c r="H846" s="51"/>
      <c r="M846" s="52"/>
      <c r="N846" s="50"/>
      <c r="O846" s="6"/>
      <c r="P846" s="6"/>
      <c r="Q846" s="6"/>
      <c r="AA846" s="6"/>
    </row>
    <row r="847" spans="3:27" ht="14.25" customHeight="1" x14ac:dyDescent="0.35">
      <c r="C847" s="6"/>
      <c r="D847" s="140"/>
      <c r="H847" s="51"/>
      <c r="M847" s="52"/>
      <c r="N847" s="50"/>
      <c r="O847" s="6"/>
      <c r="P847" s="6"/>
      <c r="Q847" s="6"/>
      <c r="AA847" s="6"/>
    </row>
    <row r="848" spans="3:27" ht="14.25" customHeight="1" x14ac:dyDescent="0.35">
      <c r="C848" s="6"/>
      <c r="D848" s="140"/>
      <c r="H848" s="51"/>
      <c r="M848" s="52"/>
      <c r="N848" s="50"/>
      <c r="O848" s="6"/>
      <c r="P848" s="6"/>
      <c r="Q848" s="6"/>
      <c r="AA848" s="6"/>
    </row>
    <row r="849" spans="3:27" ht="14.25" customHeight="1" x14ac:dyDescent="0.35">
      <c r="C849" s="6"/>
      <c r="D849" s="140"/>
      <c r="H849" s="51"/>
      <c r="M849" s="52"/>
      <c r="N849" s="50"/>
      <c r="O849" s="6"/>
      <c r="P849" s="6"/>
      <c r="Q849" s="6"/>
      <c r="AA849" s="6"/>
    </row>
    <row r="850" spans="3:27" ht="14.25" customHeight="1" x14ac:dyDescent="0.35">
      <c r="C850" s="6"/>
      <c r="D850" s="140"/>
      <c r="H850" s="51"/>
      <c r="M850" s="52"/>
      <c r="N850" s="50"/>
      <c r="O850" s="6"/>
      <c r="P850" s="6"/>
      <c r="Q850" s="6"/>
      <c r="AA850" s="6"/>
    </row>
    <row r="851" spans="3:27" ht="14.25" customHeight="1" x14ac:dyDescent="0.35">
      <c r="C851" s="6"/>
      <c r="D851" s="140"/>
      <c r="H851" s="51"/>
      <c r="M851" s="52"/>
      <c r="N851" s="50"/>
      <c r="O851" s="6"/>
      <c r="P851" s="6"/>
      <c r="Q851" s="6"/>
      <c r="AA851" s="6"/>
    </row>
    <row r="852" spans="3:27" ht="14.25" customHeight="1" x14ac:dyDescent="0.35">
      <c r="C852" s="6"/>
      <c r="D852" s="140"/>
      <c r="H852" s="51"/>
      <c r="M852" s="52"/>
      <c r="N852" s="50"/>
      <c r="O852" s="6"/>
      <c r="P852" s="6"/>
      <c r="Q852" s="6"/>
      <c r="AA852" s="6"/>
    </row>
    <row r="853" spans="3:27" ht="14.25" customHeight="1" x14ac:dyDescent="0.35">
      <c r="C853" s="6"/>
      <c r="D853" s="140"/>
      <c r="H853" s="51"/>
      <c r="M853" s="52"/>
      <c r="N853" s="50"/>
      <c r="O853" s="6"/>
      <c r="P853" s="6"/>
      <c r="Q853" s="6"/>
      <c r="AA853" s="6"/>
    </row>
    <row r="854" spans="3:27" ht="14.25" customHeight="1" x14ac:dyDescent="0.35">
      <c r="C854" s="6"/>
      <c r="D854" s="140"/>
      <c r="H854" s="51"/>
      <c r="M854" s="52"/>
      <c r="N854" s="50"/>
      <c r="O854" s="6"/>
      <c r="P854" s="6"/>
      <c r="Q854" s="6"/>
      <c r="AA854" s="6"/>
    </row>
    <row r="855" spans="3:27" ht="14.25" customHeight="1" x14ac:dyDescent="0.35">
      <c r="C855" s="6"/>
      <c r="D855" s="140"/>
      <c r="H855" s="51"/>
      <c r="M855" s="52"/>
      <c r="N855" s="50"/>
      <c r="O855" s="6"/>
      <c r="P855" s="6"/>
      <c r="Q855" s="6"/>
      <c r="AA855" s="6"/>
    </row>
    <row r="856" spans="3:27" ht="14.25" customHeight="1" x14ac:dyDescent="0.35">
      <c r="C856" s="6"/>
      <c r="D856" s="140"/>
      <c r="H856" s="51"/>
      <c r="M856" s="52"/>
      <c r="N856" s="50"/>
      <c r="O856" s="6"/>
      <c r="P856" s="6"/>
      <c r="Q856" s="6"/>
      <c r="AA856" s="6"/>
    </row>
    <row r="857" spans="3:27" ht="14.25" customHeight="1" x14ac:dyDescent="0.35">
      <c r="C857" s="6"/>
      <c r="D857" s="140"/>
      <c r="H857" s="51"/>
      <c r="M857" s="52"/>
      <c r="N857" s="50"/>
      <c r="O857" s="6"/>
      <c r="P857" s="6"/>
      <c r="Q857" s="6"/>
      <c r="AA857" s="6"/>
    </row>
    <row r="858" spans="3:27" ht="14.25" customHeight="1" x14ac:dyDescent="0.35">
      <c r="C858" s="6"/>
      <c r="D858" s="140"/>
      <c r="H858" s="51"/>
      <c r="M858" s="52"/>
      <c r="N858" s="50"/>
      <c r="O858" s="6"/>
      <c r="P858" s="6"/>
      <c r="Q858" s="6"/>
      <c r="AA858" s="6"/>
    </row>
    <row r="859" spans="3:27" ht="14.25" customHeight="1" x14ac:dyDescent="0.35">
      <c r="C859" s="6"/>
      <c r="D859" s="140"/>
      <c r="H859" s="51"/>
      <c r="M859" s="52"/>
      <c r="N859" s="50"/>
      <c r="O859" s="6"/>
      <c r="P859" s="6"/>
      <c r="Q859" s="6"/>
      <c r="AA859" s="6"/>
    </row>
    <row r="860" spans="3:27" ht="14.25" customHeight="1" x14ac:dyDescent="0.35">
      <c r="C860" s="6"/>
      <c r="D860" s="140"/>
      <c r="H860" s="51"/>
      <c r="M860" s="52"/>
      <c r="N860" s="50"/>
      <c r="O860" s="6"/>
      <c r="P860" s="6"/>
      <c r="Q860" s="6"/>
      <c r="AA860" s="6"/>
    </row>
    <row r="861" spans="3:27" ht="14.25" customHeight="1" x14ac:dyDescent="0.35">
      <c r="C861" s="6"/>
      <c r="D861" s="140"/>
      <c r="H861" s="51"/>
      <c r="M861" s="52"/>
      <c r="N861" s="50"/>
      <c r="O861" s="6"/>
      <c r="P861" s="6"/>
      <c r="Q861" s="6"/>
      <c r="AA861" s="6"/>
    </row>
    <row r="862" spans="3:27" ht="14.25" customHeight="1" x14ac:dyDescent="0.35">
      <c r="C862" s="6"/>
      <c r="D862" s="140"/>
      <c r="H862" s="51"/>
      <c r="M862" s="52"/>
      <c r="N862" s="50"/>
      <c r="O862" s="6"/>
      <c r="P862" s="6"/>
      <c r="Q862" s="6"/>
      <c r="AA862" s="6"/>
    </row>
    <row r="863" spans="3:27" ht="14.25" customHeight="1" x14ac:dyDescent="0.35">
      <c r="C863" s="6"/>
      <c r="D863" s="140"/>
      <c r="H863" s="51"/>
      <c r="M863" s="52"/>
      <c r="N863" s="50"/>
      <c r="O863" s="6"/>
      <c r="P863" s="6"/>
      <c r="Q863" s="6"/>
      <c r="AA863" s="6"/>
    </row>
    <row r="864" spans="3:27" ht="14.25" customHeight="1" x14ac:dyDescent="0.35">
      <c r="C864" s="6"/>
      <c r="D864" s="140"/>
      <c r="H864" s="51"/>
      <c r="M864" s="52"/>
      <c r="N864" s="50"/>
      <c r="O864" s="6"/>
      <c r="P864" s="6"/>
      <c r="Q864" s="6"/>
      <c r="AA864" s="6"/>
    </row>
    <row r="865" spans="3:27" ht="14.25" customHeight="1" x14ac:dyDescent="0.35">
      <c r="C865" s="6"/>
      <c r="D865" s="140"/>
      <c r="H865" s="51"/>
      <c r="M865" s="52"/>
      <c r="N865" s="50"/>
      <c r="O865" s="6"/>
      <c r="P865" s="6"/>
      <c r="Q865" s="6"/>
      <c r="AA865" s="6"/>
    </row>
    <row r="866" spans="3:27" ht="14.25" customHeight="1" x14ac:dyDescent="0.35">
      <c r="C866" s="6"/>
      <c r="D866" s="140"/>
      <c r="H866" s="51"/>
      <c r="M866" s="52"/>
      <c r="N866" s="50"/>
      <c r="O866" s="6"/>
      <c r="P866" s="6"/>
      <c r="Q866" s="6"/>
      <c r="AA866" s="6"/>
    </row>
    <row r="867" spans="3:27" ht="14.25" customHeight="1" x14ac:dyDescent="0.35">
      <c r="C867" s="6"/>
      <c r="D867" s="140"/>
      <c r="H867" s="51"/>
      <c r="M867" s="52"/>
      <c r="N867" s="50"/>
      <c r="O867" s="6"/>
      <c r="P867" s="6"/>
      <c r="Q867" s="6"/>
      <c r="AA867" s="6"/>
    </row>
    <row r="868" spans="3:27" ht="14.25" customHeight="1" x14ac:dyDescent="0.35">
      <c r="C868" s="6"/>
      <c r="D868" s="140"/>
      <c r="H868" s="51"/>
      <c r="M868" s="52"/>
      <c r="N868" s="50"/>
      <c r="O868" s="6"/>
      <c r="P868" s="6"/>
      <c r="Q868" s="6"/>
      <c r="AA868" s="6"/>
    </row>
    <row r="869" spans="3:27" ht="14.25" customHeight="1" x14ac:dyDescent="0.35">
      <c r="C869" s="6"/>
      <c r="D869" s="140"/>
      <c r="H869" s="51"/>
      <c r="M869" s="52"/>
      <c r="N869" s="50"/>
      <c r="O869" s="6"/>
      <c r="P869" s="6"/>
      <c r="Q869" s="6"/>
      <c r="AA869" s="6"/>
    </row>
    <row r="870" spans="3:27" ht="14.25" customHeight="1" x14ac:dyDescent="0.35">
      <c r="C870" s="6"/>
      <c r="D870" s="140"/>
      <c r="H870" s="51"/>
      <c r="M870" s="52"/>
      <c r="N870" s="50"/>
      <c r="O870" s="6"/>
      <c r="P870" s="6"/>
      <c r="Q870" s="6"/>
      <c r="AA870" s="6"/>
    </row>
    <row r="871" spans="3:27" ht="14.25" customHeight="1" x14ac:dyDescent="0.35">
      <c r="C871" s="6"/>
      <c r="D871" s="140"/>
      <c r="H871" s="51"/>
      <c r="M871" s="52"/>
      <c r="N871" s="50"/>
      <c r="O871" s="6"/>
      <c r="P871" s="6"/>
      <c r="Q871" s="6"/>
      <c r="AA871" s="6"/>
    </row>
    <row r="872" spans="3:27" ht="14.25" customHeight="1" x14ac:dyDescent="0.35">
      <c r="C872" s="6"/>
      <c r="D872" s="140"/>
      <c r="H872" s="51"/>
      <c r="M872" s="52"/>
      <c r="N872" s="50"/>
      <c r="O872" s="6"/>
      <c r="P872" s="6"/>
      <c r="Q872" s="6"/>
      <c r="AA872" s="6"/>
    </row>
    <row r="873" spans="3:27" ht="14.25" customHeight="1" x14ac:dyDescent="0.35">
      <c r="C873" s="6"/>
      <c r="D873" s="140"/>
      <c r="H873" s="51"/>
      <c r="M873" s="52"/>
      <c r="N873" s="50"/>
      <c r="O873" s="6"/>
      <c r="P873" s="6"/>
      <c r="Q873" s="6"/>
      <c r="AA873" s="6"/>
    </row>
    <row r="874" spans="3:27" ht="14.25" customHeight="1" x14ac:dyDescent="0.35">
      <c r="C874" s="6"/>
      <c r="D874" s="140"/>
      <c r="H874" s="51"/>
      <c r="M874" s="52"/>
      <c r="N874" s="50"/>
      <c r="O874" s="6"/>
      <c r="P874" s="6"/>
      <c r="Q874" s="6"/>
      <c r="AA874" s="6"/>
    </row>
    <row r="875" spans="3:27" ht="14.25" customHeight="1" x14ac:dyDescent="0.35">
      <c r="C875" s="6"/>
      <c r="D875" s="140"/>
      <c r="H875" s="51"/>
      <c r="M875" s="52"/>
      <c r="N875" s="50"/>
      <c r="O875" s="6"/>
      <c r="P875" s="6"/>
      <c r="Q875" s="6"/>
      <c r="AA875" s="6"/>
    </row>
    <row r="876" spans="3:27" ht="14.25" customHeight="1" x14ac:dyDescent="0.35">
      <c r="C876" s="6"/>
      <c r="D876" s="140"/>
      <c r="H876" s="51"/>
      <c r="M876" s="52"/>
      <c r="N876" s="50"/>
      <c r="O876" s="6"/>
      <c r="P876" s="6"/>
      <c r="Q876" s="6"/>
      <c r="AA876" s="6"/>
    </row>
    <row r="877" spans="3:27" ht="14.25" customHeight="1" x14ac:dyDescent="0.35">
      <c r="C877" s="6"/>
      <c r="D877" s="140"/>
      <c r="H877" s="51"/>
      <c r="M877" s="52"/>
      <c r="N877" s="50"/>
      <c r="O877" s="6"/>
      <c r="P877" s="6"/>
      <c r="Q877" s="6"/>
      <c r="AA877" s="6"/>
    </row>
    <row r="878" spans="3:27" ht="14.25" customHeight="1" x14ac:dyDescent="0.35">
      <c r="C878" s="6"/>
      <c r="D878" s="140"/>
      <c r="H878" s="51"/>
      <c r="M878" s="52"/>
      <c r="N878" s="50"/>
      <c r="O878" s="6"/>
      <c r="P878" s="6"/>
      <c r="Q878" s="6"/>
      <c r="AA878" s="6"/>
    </row>
    <row r="879" spans="3:27" ht="14.25" customHeight="1" x14ac:dyDescent="0.35">
      <c r="C879" s="6"/>
      <c r="D879" s="140"/>
      <c r="H879" s="51"/>
      <c r="M879" s="52"/>
      <c r="N879" s="50"/>
      <c r="O879" s="6"/>
      <c r="P879" s="6"/>
      <c r="Q879" s="6"/>
      <c r="AA879" s="6"/>
    </row>
    <row r="880" spans="3:27" ht="14.25" customHeight="1" x14ac:dyDescent="0.35">
      <c r="C880" s="6"/>
      <c r="D880" s="140"/>
      <c r="H880" s="51"/>
      <c r="M880" s="52"/>
      <c r="N880" s="50"/>
      <c r="O880" s="6"/>
      <c r="P880" s="6"/>
      <c r="Q880" s="6"/>
      <c r="AA880" s="6"/>
    </row>
    <row r="881" spans="3:27" ht="14.25" customHeight="1" x14ac:dyDescent="0.35">
      <c r="C881" s="6"/>
      <c r="D881" s="140"/>
      <c r="H881" s="51"/>
      <c r="M881" s="52"/>
      <c r="N881" s="50"/>
      <c r="O881" s="6"/>
      <c r="P881" s="6"/>
      <c r="Q881" s="6"/>
      <c r="AA881" s="6"/>
    </row>
    <row r="882" spans="3:27" ht="14.25" customHeight="1" x14ac:dyDescent="0.35">
      <c r="C882" s="6"/>
      <c r="D882" s="140"/>
      <c r="H882" s="51"/>
      <c r="M882" s="52"/>
      <c r="N882" s="50"/>
      <c r="O882" s="6"/>
      <c r="P882" s="6"/>
      <c r="Q882" s="6"/>
      <c r="AA882" s="6"/>
    </row>
    <row r="883" spans="3:27" ht="14.25" customHeight="1" x14ac:dyDescent="0.35">
      <c r="C883" s="6"/>
      <c r="D883" s="140"/>
      <c r="H883" s="51"/>
      <c r="M883" s="52"/>
      <c r="N883" s="50"/>
      <c r="O883" s="6"/>
      <c r="P883" s="6"/>
      <c r="Q883" s="6"/>
      <c r="AA883" s="6"/>
    </row>
    <row r="884" spans="3:27" ht="14.25" customHeight="1" x14ac:dyDescent="0.35">
      <c r="C884" s="6"/>
      <c r="D884" s="140"/>
      <c r="H884" s="51"/>
      <c r="M884" s="52"/>
      <c r="N884" s="50"/>
      <c r="O884" s="6"/>
      <c r="P884" s="6"/>
      <c r="Q884" s="6"/>
      <c r="AA884" s="6"/>
    </row>
    <row r="885" spans="3:27" ht="14.25" customHeight="1" x14ac:dyDescent="0.35">
      <c r="C885" s="6"/>
      <c r="D885" s="140"/>
      <c r="H885" s="51"/>
      <c r="M885" s="52"/>
      <c r="N885" s="50"/>
      <c r="O885" s="6"/>
      <c r="P885" s="6"/>
      <c r="Q885" s="6"/>
      <c r="AA885" s="6"/>
    </row>
    <row r="886" spans="3:27" ht="14.25" customHeight="1" x14ac:dyDescent="0.35">
      <c r="C886" s="6"/>
      <c r="D886" s="140"/>
      <c r="H886" s="51"/>
      <c r="M886" s="52"/>
      <c r="N886" s="50"/>
      <c r="O886" s="6"/>
      <c r="P886" s="6"/>
      <c r="Q886" s="6"/>
      <c r="AA886" s="6"/>
    </row>
    <row r="887" spans="3:27" ht="14.25" customHeight="1" x14ac:dyDescent="0.35">
      <c r="C887" s="6"/>
      <c r="D887" s="140"/>
      <c r="H887" s="51"/>
      <c r="M887" s="52"/>
      <c r="N887" s="50"/>
      <c r="O887" s="6"/>
      <c r="P887" s="6"/>
      <c r="Q887" s="6"/>
      <c r="AA887" s="6"/>
    </row>
    <row r="888" spans="3:27" ht="14.25" customHeight="1" x14ac:dyDescent="0.35">
      <c r="C888" s="6"/>
      <c r="D888" s="140"/>
      <c r="H888" s="51"/>
      <c r="M888" s="52"/>
      <c r="N888" s="50"/>
      <c r="O888" s="6"/>
      <c r="P888" s="6"/>
      <c r="Q888" s="6"/>
      <c r="AA888" s="6"/>
    </row>
    <row r="889" spans="3:27" ht="14.25" customHeight="1" x14ac:dyDescent="0.35">
      <c r="C889" s="6"/>
      <c r="D889" s="140"/>
      <c r="H889" s="51"/>
      <c r="M889" s="52"/>
      <c r="N889" s="50"/>
      <c r="O889" s="6"/>
      <c r="P889" s="6"/>
      <c r="Q889" s="6"/>
      <c r="AA889" s="6"/>
    </row>
    <row r="890" spans="3:27" ht="14.25" customHeight="1" x14ac:dyDescent="0.35">
      <c r="C890" s="6"/>
      <c r="D890" s="140"/>
      <c r="H890" s="51"/>
      <c r="M890" s="52"/>
      <c r="N890" s="50"/>
      <c r="O890" s="6"/>
      <c r="P890" s="6"/>
      <c r="Q890" s="6"/>
      <c r="AA890" s="6"/>
    </row>
    <row r="891" spans="3:27" ht="14.25" customHeight="1" x14ac:dyDescent="0.35">
      <c r="C891" s="6"/>
      <c r="D891" s="140"/>
      <c r="H891" s="51"/>
      <c r="M891" s="52"/>
      <c r="N891" s="50"/>
      <c r="O891" s="6"/>
      <c r="P891" s="6"/>
      <c r="Q891" s="6"/>
      <c r="AA891" s="6"/>
    </row>
    <row r="892" spans="3:27" ht="14.25" customHeight="1" x14ac:dyDescent="0.35">
      <c r="C892" s="6"/>
      <c r="D892" s="140"/>
      <c r="H892" s="51"/>
      <c r="M892" s="52"/>
      <c r="N892" s="50"/>
      <c r="O892" s="6"/>
      <c r="P892" s="6"/>
      <c r="Q892" s="6"/>
      <c r="AA892" s="6"/>
    </row>
    <row r="893" spans="3:27" ht="14.25" customHeight="1" x14ac:dyDescent="0.35">
      <c r="C893" s="6"/>
      <c r="D893" s="140"/>
      <c r="H893" s="51"/>
      <c r="M893" s="52"/>
      <c r="N893" s="50"/>
      <c r="O893" s="6"/>
      <c r="P893" s="6"/>
      <c r="Q893" s="6"/>
      <c r="AA893" s="6"/>
    </row>
    <row r="894" spans="3:27" ht="14.25" customHeight="1" x14ac:dyDescent="0.35">
      <c r="C894" s="6"/>
      <c r="D894" s="140"/>
      <c r="H894" s="51"/>
      <c r="M894" s="52"/>
      <c r="N894" s="50"/>
      <c r="O894" s="6"/>
      <c r="P894" s="6"/>
      <c r="Q894" s="6"/>
      <c r="AA894" s="6"/>
    </row>
    <row r="895" spans="3:27" ht="14.25" customHeight="1" x14ac:dyDescent="0.35">
      <c r="C895" s="6"/>
      <c r="D895" s="140"/>
      <c r="H895" s="51"/>
      <c r="M895" s="52"/>
      <c r="N895" s="50"/>
      <c r="O895" s="6"/>
      <c r="P895" s="6"/>
      <c r="Q895" s="6"/>
      <c r="AA895" s="6"/>
    </row>
    <row r="896" spans="3:27" ht="14.25" customHeight="1" x14ac:dyDescent="0.35">
      <c r="C896" s="6"/>
      <c r="D896" s="140"/>
      <c r="H896" s="51"/>
      <c r="M896" s="52"/>
      <c r="N896" s="50"/>
      <c r="O896" s="6"/>
      <c r="P896" s="6"/>
      <c r="Q896" s="6"/>
      <c r="AA896" s="6"/>
    </row>
    <row r="897" spans="3:27" ht="14.25" customHeight="1" x14ac:dyDescent="0.35">
      <c r="C897" s="6"/>
      <c r="D897" s="140"/>
      <c r="H897" s="51"/>
      <c r="M897" s="52"/>
      <c r="N897" s="50"/>
      <c r="O897" s="6"/>
      <c r="P897" s="6"/>
      <c r="Q897" s="6"/>
      <c r="AA897" s="6"/>
    </row>
    <row r="898" spans="3:27" ht="14.25" customHeight="1" x14ac:dyDescent="0.35">
      <c r="C898" s="6"/>
      <c r="D898" s="140"/>
      <c r="H898" s="51"/>
      <c r="M898" s="52"/>
      <c r="N898" s="50"/>
      <c r="O898" s="6"/>
      <c r="P898" s="6"/>
      <c r="Q898" s="6"/>
      <c r="AA898" s="6"/>
    </row>
    <row r="899" spans="3:27" ht="14.25" customHeight="1" x14ac:dyDescent="0.35">
      <c r="C899" s="6"/>
      <c r="D899" s="140"/>
      <c r="H899" s="51"/>
      <c r="M899" s="52"/>
      <c r="N899" s="50"/>
      <c r="O899" s="6"/>
      <c r="P899" s="6"/>
      <c r="Q899" s="6"/>
      <c r="AA899" s="6"/>
    </row>
    <row r="900" spans="3:27" ht="14.25" customHeight="1" x14ac:dyDescent="0.35">
      <c r="C900" s="6"/>
      <c r="D900" s="140"/>
      <c r="H900" s="51"/>
      <c r="M900" s="52"/>
      <c r="N900" s="50"/>
      <c r="O900" s="6"/>
      <c r="P900" s="6"/>
      <c r="Q900" s="6"/>
      <c r="AA900" s="6"/>
    </row>
    <row r="901" spans="3:27" ht="14.25" customHeight="1" x14ac:dyDescent="0.35">
      <c r="C901" s="6"/>
      <c r="D901" s="140"/>
      <c r="H901" s="51"/>
      <c r="M901" s="52"/>
      <c r="N901" s="50"/>
      <c r="O901" s="6"/>
      <c r="P901" s="6"/>
      <c r="Q901" s="6"/>
      <c r="AA901" s="6"/>
    </row>
    <row r="902" spans="3:27" ht="14.25" customHeight="1" x14ac:dyDescent="0.35">
      <c r="C902" s="6"/>
      <c r="D902" s="140"/>
      <c r="H902" s="51"/>
      <c r="M902" s="52"/>
      <c r="N902" s="50"/>
      <c r="O902" s="6"/>
      <c r="P902" s="6"/>
      <c r="Q902" s="6"/>
      <c r="AA902" s="6"/>
    </row>
    <row r="903" spans="3:27" ht="14.25" customHeight="1" x14ac:dyDescent="0.35">
      <c r="C903" s="6"/>
      <c r="D903" s="140"/>
      <c r="H903" s="51"/>
      <c r="M903" s="52"/>
      <c r="N903" s="50"/>
      <c r="O903" s="6"/>
      <c r="P903" s="6"/>
      <c r="Q903" s="6"/>
      <c r="AA903" s="6"/>
    </row>
    <row r="904" spans="3:27" ht="14.25" customHeight="1" x14ac:dyDescent="0.35">
      <c r="C904" s="6"/>
      <c r="D904" s="140"/>
      <c r="H904" s="51"/>
      <c r="M904" s="52"/>
      <c r="N904" s="50"/>
      <c r="O904" s="6"/>
      <c r="P904" s="6"/>
      <c r="Q904" s="6"/>
      <c r="AA904" s="6"/>
    </row>
    <row r="905" spans="3:27" ht="14.25" customHeight="1" x14ac:dyDescent="0.35">
      <c r="C905" s="6"/>
      <c r="D905" s="140"/>
      <c r="H905" s="51"/>
      <c r="M905" s="52"/>
      <c r="N905" s="50"/>
      <c r="O905" s="6"/>
      <c r="P905" s="6"/>
      <c r="Q905" s="6"/>
      <c r="AA905" s="6"/>
    </row>
    <row r="906" spans="3:27" ht="14.25" customHeight="1" x14ac:dyDescent="0.35">
      <c r="C906" s="6"/>
      <c r="D906" s="140"/>
      <c r="H906" s="51"/>
      <c r="M906" s="52"/>
      <c r="N906" s="50"/>
      <c r="O906" s="6"/>
      <c r="P906" s="6"/>
      <c r="Q906" s="6"/>
      <c r="AA906" s="6"/>
    </row>
    <row r="907" spans="3:27" ht="14.25" customHeight="1" x14ac:dyDescent="0.35">
      <c r="C907" s="6"/>
      <c r="D907" s="140"/>
      <c r="H907" s="51"/>
      <c r="M907" s="52"/>
      <c r="N907" s="50"/>
      <c r="O907" s="6"/>
      <c r="P907" s="6"/>
      <c r="Q907" s="6"/>
      <c r="AA907" s="6"/>
    </row>
    <row r="908" spans="3:27" ht="14.25" customHeight="1" x14ac:dyDescent="0.35">
      <c r="C908" s="6"/>
      <c r="D908" s="140"/>
      <c r="H908" s="51"/>
      <c r="M908" s="52"/>
      <c r="N908" s="50"/>
      <c r="O908" s="6"/>
      <c r="P908" s="6"/>
      <c r="Q908" s="6"/>
      <c r="AA908" s="6"/>
    </row>
    <row r="909" spans="3:27" ht="14.25" customHeight="1" x14ac:dyDescent="0.35">
      <c r="C909" s="6"/>
      <c r="D909" s="140"/>
      <c r="H909" s="51"/>
      <c r="M909" s="52"/>
      <c r="N909" s="50"/>
      <c r="O909" s="6"/>
      <c r="P909" s="6"/>
      <c r="Q909" s="6"/>
      <c r="AA909" s="6"/>
    </row>
    <row r="910" spans="3:27" ht="14.25" customHeight="1" x14ac:dyDescent="0.35">
      <c r="C910" s="6"/>
      <c r="D910" s="140"/>
      <c r="H910" s="51"/>
      <c r="M910" s="52"/>
      <c r="N910" s="50"/>
      <c r="O910" s="6"/>
      <c r="P910" s="6"/>
      <c r="Q910" s="6"/>
      <c r="AA910" s="6"/>
    </row>
    <row r="911" spans="3:27" ht="14.25" customHeight="1" x14ac:dyDescent="0.35">
      <c r="C911" s="6"/>
      <c r="D911" s="140"/>
      <c r="H911" s="51"/>
      <c r="M911" s="52"/>
      <c r="N911" s="50"/>
      <c r="O911" s="6"/>
      <c r="P911" s="6"/>
      <c r="Q911" s="6"/>
      <c r="AA911" s="6"/>
    </row>
    <row r="912" spans="3:27" ht="14.25" customHeight="1" x14ac:dyDescent="0.35">
      <c r="C912" s="6"/>
      <c r="D912" s="140"/>
      <c r="H912" s="51"/>
      <c r="M912" s="52"/>
      <c r="N912" s="50"/>
      <c r="O912" s="6"/>
      <c r="P912" s="6"/>
      <c r="Q912" s="6"/>
      <c r="AA912" s="6"/>
    </row>
    <row r="913" spans="3:27" ht="14.25" customHeight="1" x14ac:dyDescent="0.35">
      <c r="C913" s="6"/>
      <c r="D913" s="140"/>
      <c r="H913" s="51"/>
      <c r="M913" s="52"/>
      <c r="N913" s="50"/>
      <c r="O913" s="6"/>
      <c r="P913" s="6"/>
      <c r="Q913" s="6"/>
      <c r="AA913" s="6"/>
    </row>
    <row r="914" spans="3:27" ht="14.25" customHeight="1" x14ac:dyDescent="0.35">
      <c r="C914" s="6"/>
      <c r="D914" s="140"/>
      <c r="H914" s="51"/>
      <c r="M914" s="52"/>
      <c r="N914" s="50"/>
      <c r="O914" s="6"/>
      <c r="P914" s="6"/>
      <c r="Q914" s="6"/>
      <c r="AA914" s="6"/>
    </row>
    <row r="915" spans="3:27" ht="14.25" customHeight="1" x14ac:dyDescent="0.35">
      <c r="C915" s="6"/>
      <c r="D915" s="140"/>
      <c r="H915" s="51"/>
      <c r="M915" s="52"/>
      <c r="N915" s="50"/>
      <c r="O915" s="6"/>
      <c r="P915" s="6"/>
      <c r="Q915" s="6"/>
      <c r="AA915" s="6"/>
    </row>
    <row r="916" spans="3:27" ht="14.25" customHeight="1" x14ac:dyDescent="0.35">
      <c r="C916" s="6"/>
      <c r="D916" s="140"/>
      <c r="H916" s="51"/>
      <c r="M916" s="52"/>
      <c r="N916" s="50"/>
      <c r="O916" s="6"/>
      <c r="P916" s="6"/>
      <c r="Q916" s="6"/>
      <c r="AA916" s="6"/>
    </row>
    <row r="917" spans="3:27" ht="14.25" customHeight="1" x14ac:dyDescent="0.35">
      <c r="C917" s="6"/>
      <c r="D917" s="140"/>
      <c r="H917" s="51"/>
      <c r="M917" s="52"/>
      <c r="N917" s="50"/>
      <c r="O917" s="6"/>
      <c r="P917" s="6"/>
      <c r="Q917" s="6"/>
      <c r="AA917" s="6"/>
    </row>
    <row r="918" spans="3:27" ht="14.25" customHeight="1" x14ac:dyDescent="0.35">
      <c r="C918" s="6"/>
      <c r="D918" s="140"/>
      <c r="H918" s="51"/>
      <c r="M918" s="52"/>
      <c r="N918" s="50"/>
      <c r="O918" s="6"/>
      <c r="P918" s="6"/>
      <c r="Q918" s="6"/>
      <c r="AA918" s="6"/>
    </row>
    <row r="919" spans="3:27" ht="14.25" customHeight="1" x14ac:dyDescent="0.35">
      <c r="C919" s="6"/>
      <c r="D919" s="140"/>
      <c r="H919" s="51"/>
      <c r="M919" s="52"/>
      <c r="N919" s="50"/>
      <c r="O919" s="6"/>
      <c r="P919" s="6"/>
      <c r="Q919" s="6"/>
      <c r="AA919" s="6"/>
    </row>
    <row r="920" spans="3:27" ht="14.25" customHeight="1" x14ac:dyDescent="0.35">
      <c r="C920" s="6"/>
      <c r="D920" s="140"/>
      <c r="H920" s="51"/>
      <c r="M920" s="52"/>
      <c r="N920" s="50"/>
      <c r="O920" s="6"/>
      <c r="P920" s="6"/>
      <c r="Q920" s="6"/>
      <c r="AA920" s="6"/>
    </row>
    <row r="921" spans="3:27" ht="14.25" customHeight="1" x14ac:dyDescent="0.35">
      <c r="C921" s="6"/>
      <c r="D921" s="140"/>
      <c r="H921" s="51"/>
      <c r="M921" s="52"/>
      <c r="N921" s="50"/>
      <c r="O921" s="6"/>
      <c r="P921" s="6"/>
      <c r="Q921" s="6"/>
      <c r="AA921" s="6"/>
    </row>
    <row r="922" spans="3:27" ht="14.25" customHeight="1" x14ac:dyDescent="0.35">
      <c r="C922" s="6"/>
      <c r="D922" s="140"/>
      <c r="H922" s="51"/>
      <c r="M922" s="52"/>
      <c r="N922" s="50"/>
      <c r="O922" s="6"/>
      <c r="P922" s="6"/>
      <c r="Q922" s="6"/>
      <c r="AA922" s="6"/>
    </row>
    <row r="923" spans="3:27" ht="14.25" customHeight="1" x14ac:dyDescent="0.35">
      <c r="C923" s="6"/>
      <c r="D923" s="140"/>
      <c r="H923" s="51"/>
      <c r="M923" s="52"/>
      <c r="N923" s="50"/>
      <c r="O923" s="6"/>
      <c r="P923" s="6"/>
      <c r="Q923" s="6"/>
      <c r="AA923" s="6"/>
    </row>
    <row r="924" spans="3:27" ht="14.25" customHeight="1" x14ac:dyDescent="0.35">
      <c r="C924" s="6"/>
      <c r="D924" s="140"/>
      <c r="H924" s="51"/>
      <c r="M924" s="52"/>
      <c r="N924" s="50"/>
      <c r="O924" s="6"/>
      <c r="P924" s="6"/>
      <c r="Q924" s="6"/>
      <c r="AA924" s="6"/>
    </row>
    <row r="925" spans="3:27" ht="14.25" customHeight="1" x14ac:dyDescent="0.35">
      <c r="C925" s="6"/>
      <c r="D925" s="140"/>
      <c r="H925" s="51"/>
      <c r="M925" s="52"/>
      <c r="N925" s="50"/>
      <c r="O925" s="6"/>
      <c r="P925" s="6"/>
      <c r="Q925" s="6"/>
      <c r="AA925" s="6"/>
    </row>
    <row r="926" spans="3:27" ht="14.25" customHeight="1" x14ac:dyDescent="0.35">
      <c r="C926" s="6"/>
      <c r="D926" s="140"/>
      <c r="H926" s="51"/>
      <c r="M926" s="52"/>
      <c r="N926" s="50"/>
      <c r="O926" s="6"/>
      <c r="P926" s="6"/>
      <c r="Q926" s="6"/>
      <c r="AA926" s="6"/>
    </row>
    <row r="927" spans="3:27" ht="14.25" customHeight="1" x14ac:dyDescent="0.35">
      <c r="C927" s="6"/>
      <c r="D927" s="140"/>
      <c r="H927" s="51"/>
      <c r="M927" s="52"/>
      <c r="N927" s="50"/>
      <c r="O927" s="6"/>
      <c r="P927" s="6"/>
      <c r="Q927" s="6"/>
      <c r="AA927" s="6"/>
    </row>
    <row r="928" spans="3:27" ht="14.25" customHeight="1" x14ac:dyDescent="0.35">
      <c r="C928" s="6"/>
      <c r="D928" s="140"/>
      <c r="H928" s="51"/>
      <c r="M928" s="52"/>
      <c r="N928" s="50"/>
      <c r="O928" s="6"/>
      <c r="P928" s="6"/>
      <c r="Q928" s="6"/>
      <c r="AA928" s="6"/>
    </row>
    <row r="929" spans="3:27" ht="14.25" customHeight="1" x14ac:dyDescent="0.35">
      <c r="C929" s="6"/>
      <c r="D929" s="140"/>
      <c r="H929" s="51"/>
      <c r="M929" s="52"/>
      <c r="N929" s="50"/>
      <c r="O929" s="6"/>
      <c r="P929" s="6"/>
      <c r="Q929" s="6"/>
      <c r="AA929" s="6"/>
    </row>
    <row r="930" spans="3:27" ht="14.25" customHeight="1" x14ac:dyDescent="0.35">
      <c r="C930" s="6"/>
      <c r="D930" s="140"/>
      <c r="H930" s="51"/>
      <c r="M930" s="52"/>
      <c r="N930" s="50"/>
      <c r="O930" s="6"/>
      <c r="P930" s="6"/>
      <c r="Q930" s="6"/>
      <c r="AA930" s="6"/>
    </row>
    <row r="931" spans="3:27" ht="14.25" customHeight="1" x14ac:dyDescent="0.35">
      <c r="C931" s="6"/>
      <c r="D931" s="140"/>
      <c r="H931" s="51"/>
      <c r="M931" s="52"/>
      <c r="N931" s="50"/>
      <c r="O931" s="6"/>
      <c r="P931" s="6"/>
      <c r="Q931" s="6"/>
      <c r="AA931" s="6"/>
    </row>
    <row r="932" spans="3:27" ht="14.25" customHeight="1" x14ac:dyDescent="0.35">
      <c r="C932" s="6"/>
      <c r="D932" s="140"/>
      <c r="H932" s="51"/>
      <c r="M932" s="52"/>
      <c r="N932" s="50"/>
      <c r="O932" s="6"/>
      <c r="P932" s="6"/>
      <c r="Q932" s="6"/>
      <c r="AA932" s="6"/>
    </row>
    <row r="933" spans="3:27" ht="14.25" customHeight="1" x14ac:dyDescent="0.35">
      <c r="C933" s="6"/>
      <c r="D933" s="140"/>
      <c r="H933" s="51"/>
      <c r="M933" s="52"/>
      <c r="N933" s="50"/>
      <c r="O933" s="6"/>
      <c r="P933" s="6"/>
      <c r="Q933" s="6"/>
      <c r="AA933" s="6"/>
    </row>
    <row r="934" spans="3:27" ht="14.25" customHeight="1" x14ac:dyDescent="0.35">
      <c r="C934" s="6"/>
      <c r="D934" s="140"/>
      <c r="H934" s="51"/>
      <c r="M934" s="52"/>
      <c r="N934" s="50"/>
      <c r="O934" s="6"/>
      <c r="P934" s="6"/>
      <c r="Q934" s="6"/>
      <c r="AA934" s="6"/>
    </row>
    <row r="935" spans="3:27" ht="14.25" customHeight="1" x14ac:dyDescent="0.35">
      <c r="C935" s="6"/>
      <c r="D935" s="140"/>
      <c r="H935" s="51"/>
      <c r="M935" s="52"/>
      <c r="N935" s="50"/>
      <c r="O935" s="6"/>
      <c r="P935" s="6"/>
      <c r="Q935" s="6"/>
      <c r="AA935" s="6"/>
    </row>
    <row r="936" spans="3:27" ht="14.25" customHeight="1" x14ac:dyDescent="0.35">
      <c r="C936" s="6"/>
      <c r="D936" s="140"/>
      <c r="H936" s="51"/>
      <c r="M936" s="52"/>
      <c r="N936" s="50"/>
      <c r="O936" s="6"/>
      <c r="P936" s="6"/>
      <c r="Q936" s="6"/>
      <c r="AA936" s="6"/>
    </row>
    <row r="937" spans="3:27" ht="14.25" customHeight="1" x14ac:dyDescent="0.35">
      <c r="C937" s="6"/>
      <c r="D937" s="140"/>
      <c r="H937" s="51"/>
      <c r="M937" s="52"/>
      <c r="N937" s="50"/>
      <c r="O937" s="6"/>
      <c r="P937" s="6"/>
      <c r="Q937" s="6"/>
      <c r="AA937" s="6"/>
    </row>
    <row r="938" spans="3:27" ht="14.25" customHeight="1" x14ac:dyDescent="0.35">
      <c r="C938" s="6"/>
      <c r="D938" s="140"/>
      <c r="H938" s="51"/>
      <c r="M938" s="52"/>
      <c r="N938" s="50"/>
      <c r="O938" s="6"/>
      <c r="P938" s="6"/>
      <c r="Q938" s="6"/>
      <c r="AA938" s="6"/>
    </row>
    <row r="939" spans="3:27" ht="14.25" customHeight="1" x14ac:dyDescent="0.35">
      <c r="C939" s="6"/>
      <c r="D939" s="140"/>
      <c r="H939" s="51"/>
      <c r="M939" s="52"/>
      <c r="N939" s="50"/>
      <c r="O939" s="6"/>
      <c r="P939" s="6"/>
      <c r="Q939" s="6"/>
      <c r="AA939" s="6"/>
    </row>
    <row r="940" spans="3:27" ht="14.25" customHeight="1" x14ac:dyDescent="0.35">
      <c r="C940" s="6"/>
      <c r="D940" s="140"/>
      <c r="H940" s="51"/>
      <c r="M940" s="52"/>
      <c r="N940" s="50"/>
      <c r="O940" s="6"/>
      <c r="P940" s="6"/>
      <c r="Q940" s="6"/>
      <c r="AA940" s="6"/>
    </row>
    <row r="941" spans="3:27" ht="14.25" customHeight="1" x14ac:dyDescent="0.35">
      <c r="C941" s="6"/>
      <c r="D941" s="140"/>
      <c r="H941" s="51"/>
      <c r="M941" s="52"/>
      <c r="N941" s="50"/>
      <c r="O941" s="6"/>
      <c r="P941" s="6"/>
      <c r="Q941" s="6"/>
      <c r="AA941" s="6"/>
    </row>
    <row r="942" spans="3:27" ht="14.25" customHeight="1" x14ac:dyDescent="0.35">
      <c r="C942" s="6"/>
      <c r="D942" s="140"/>
      <c r="H942" s="51"/>
      <c r="M942" s="52"/>
      <c r="N942" s="50"/>
      <c r="O942" s="6"/>
      <c r="P942" s="6"/>
      <c r="Q942" s="6"/>
      <c r="AA942" s="6"/>
    </row>
    <row r="943" spans="3:27" ht="14.25" customHeight="1" x14ac:dyDescent="0.35">
      <c r="C943" s="6"/>
      <c r="D943" s="140"/>
      <c r="H943" s="51"/>
      <c r="M943" s="52"/>
      <c r="N943" s="50"/>
      <c r="O943" s="6"/>
      <c r="P943" s="6"/>
      <c r="Q943" s="6"/>
      <c r="AA943" s="6"/>
    </row>
    <row r="944" spans="3:27" ht="14.25" customHeight="1" x14ac:dyDescent="0.35">
      <c r="C944" s="6"/>
      <c r="D944" s="140"/>
      <c r="H944" s="51"/>
      <c r="M944" s="52"/>
      <c r="N944" s="50"/>
      <c r="O944" s="6"/>
      <c r="P944" s="6"/>
      <c r="Q944" s="6"/>
      <c r="AA944" s="6"/>
    </row>
    <row r="945" spans="3:27" ht="14.25" customHeight="1" x14ac:dyDescent="0.35">
      <c r="C945" s="6"/>
      <c r="D945" s="140"/>
      <c r="H945" s="51"/>
      <c r="M945" s="52"/>
      <c r="N945" s="50"/>
      <c r="O945" s="6"/>
      <c r="P945" s="6"/>
      <c r="Q945" s="6"/>
      <c r="AA945" s="6"/>
    </row>
    <row r="946" spans="3:27" ht="14.25" customHeight="1" x14ac:dyDescent="0.35">
      <c r="C946" s="6"/>
      <c r="D946" s="140"/>
      <c r="H946" s="51"/>
      <c r="M946" s="52"/>
      <c r="N946" s="50"/>
      <c r="O946" s="6"/>
      <c r="P946" s="6"/>
      <c r="Q946" s="6"/>
      <c r="AA946" s="6"/>
    </row>
    <row r="947" spans="3:27" ht="14.25" customHeight="1" x14ac:dyDescent="0.35">
      <c r="C947" s="6"/>
      <c r="D947" s="140"/>
      <c r="H947" s="51"/>
      <c r="M947" s="52"/>
      <c r="N947" s="50"/>
      <c r="O947" s="6"/>
      <c r="P947" s="6"/>
      <c r="Q947" s="6"/>
      <c r="AA947" s="6"/>
    </row>
    <row r="948" spans="3:27" ht="14.25" customHeight="1" x14ac:dyDescent="0.35">
      <c r="C948" s="6"/>
      <c r="D948" s="140"/>
      <c r="H948" s="51"/>
      <c r="M948" s="52"/>
      <c r="N948" s="50"/>
      <c r="O948" s="6"/>
      <c r="P948" s="6"/>
      <c r="Q948" s="6"/>
      <c r="AA948" s="6"/>
    </row>
    <row r="949" spans="3:27" ht="14.25" customHeight="1" x14ac:dyDescent="0.35">
      <c r="C949" s="6"/>
      <c r="D949" s="140"/>
      <c r="H949" s="51"/>
      <c r="M949" s="52"/>
      <c r="N949" s="50"/>
      <c r="O949" s="6"/>
      <c r="P949" s="6"/>
      <c r="Q949" s="6"/>
      <c r="AA949" s="6"/>
    </row>
    <row r="950" spans="3:27" ht="14.25" customHeight="1" x14ac:dyDescent="0.35">
      <c r="C950" s="6"/>
      <c r="D950" s="140"/>
      <c r="H950" s="51"/>
      <c r="M950" s="52"/>
      <c r="N950" s="50"/>
      <c r="O950" s="6"/>
      <c r="P950" s="6"/>
      <c r="Q950" s="6"/>
      <c r="AA950" s="6"/>
    </row>
    <row r="951" spans="3:27" ht="14.25" customHeight="1" x14ac:dyDescent="0.35">
      <c r="C951" s="6"/>
      <c r="D951" s="140"/>
      <c r="H951" s="51"/>
      <c r="M951" s="52"/>
      <c r="N951" s="50"/>
      <c r="O951" s="6"/>
      <c r="P951" s="6"/>
      <c r="Q951" s="6"/>
      <c r="AA951" s="6"/>
    </row>
    <row r="952" spans="3:27" ht="14.25" customHeight="1" x14ac:dyDescent="0.35">
      <c r="C952" s="6"/>
      <c r="D952" s="140"/>
      <c r="H952" s="51"/>
      <c r="M952" s="52"/>
      <c r="N952" s="50"/>
      <c r="O952" s="6"/>
      <c r="P952" s="6"/>
      <c r="Q952" s="6"/>
      <c r="AA952" s="6"/>
    </row>
    <row r="953" spans="3:27" ht="14.25" customHeight="1" x14ac:dyDescent="0.35">
      <c r="C953" s="6"/>
      <c r="D953" s="140"/>
      <c r="H953" s="51"/>
      <c r="M953" s="52"/>
      <c r="N953" s="50"/>
      <c r="O953" s="6"/>
      <c r="P953" s="6"/>
      <c r="Q953" s="6"/>
      <c r="AA953" s="6"/>
    </row>
    <row r="954" spans="3:27" ht="14.25" customHeight="1" x14ac:dyDescent="0.35">
      <c r="C954" s="6"/>
      <c r="D954" s="140"/>
      <c r="H954" s="51"/>
      <c r="M954" s="52"/>
      <c r="N954" s="50"/>
      <c r="O954" s="6"/>
      <c r="P954" s="6"/>
      <c r="Q954" s="6"/>
      <c r="AA954" s="6"/>
    </row>
    <row r="955" spans="3:27" ht="14.25" customHeight="1" x14ac:dyDescent="0.35">
      <c r="C955" s="6"/>
      <c r="D955" s="140"/>
      <c r="H955" s="51"/>
      <c r="M955" s="52"/>
      <c r="N955" s="50"/>
      <c r="O955" s="6"/>
      <c r="P955" s="6"/>
      <c r="Q955" s="6"/>
      <c r="AA955" s="6"/>
    </row>
    <row r="956" spans="3:27" ht="14.25" customHeight="1" x14ac:dyDescent="0.35">
      <c r="C956" s="6"/>
      <c r="D956" s="140"/>
      <c r="H956" s="51"/>
      <c r="M956" s="52"/>
      <c r="N956" s="50"/>
      <c r="O956" s="6"/>
      <c r="P956" s="6"/>
      <c r="Q956" s="6"/>
      <c r="AA956" s="6"/>
    </row>
    <row r="957" spans="3:27" ht="14.25" customHeight="1" x14ac:dyDescent="0.35">
      <c r="C957" s="6"/>
      <c r="D957" s="140"/>
      <c r="H957" s="51"/>
      <c r="M957" s="52"/>
      <c r="N957" s="50"/>
      <c r="O957" s="6"/>
      <c r="P957" s="6"/>
      <c r="Q957" s="6"/>
      <c r="AA957" s="6"/>
    </row>
    <row r="958" spans="3:27" ht="14.25" customHeight="1" x14ac:dyDescent="0.35">
      <c r="C958" s="6"/>
      <c r="D958" s="140"/>
      <c r="H958" s="51"/>
      <c r="M958" s="52"/>
      <c r="N958" s="50"/>
      <c r="O958" s="6"/>
      <c r="P958" s="6"/>
      <c r="Q958" s="6"/>
      <c r="AA958" s="6"/>
    </row>
    <row r="959" spans="3:27" ht="14.25" customHeight="1" x14ac:dyDescent="0.35">
      <c r="C959" s="6"/>
      <c r="D959" s="140"/>
      <c r="H959" s="51"/>
      <c r="M959" s="52"/>
      <c r="N959" s="50"/>
      <c r="O959" s="6"/>
      <c r="P959" s="6"/>
      <c r="Q959" s="6"/>
      <c r="AA959" s="6"/>
    </row>
    <row r="960" spans="3:27" ht="14.25" customHeight="1" x14ac:dyDescent="0.35">
      <c r="C960" s="6"/>
      <c r="D960" s="140"/>
      <c r="H960" s="51"/>
      <c r="M960" s="52"/>
      <c r="N960" s="50"/>
      <c r="O960" s="6"/>
      <c r="P960" s="6"/>
      <c r="Q960" s="6"/>
      <c r="AA960" s="6"/>
    </row>
    <row r="961" spans="3:27" ht="14.25" customHeight="1" x14ac:dyDescent="0.35">
      <c r="C961" s="6"/>
      <c r="D961" s="140"/>
      <c r="H961" s="51"/>
      <c r="M961" s="52"/>
      <c r="N961" s="50"/>
      <c r="O961" s="6"/>
      <c r="P961" s="6"/>
      <c r="Q961" s="6"/>
      <c r="AA961" s="6"/>
    </row>
    <row r="962" spans="3:27" ht="14.25" customHeight="1" x14ac:dyDescent="0.35">
      <c r="C962" s="6"/>
      <c r="D962" s="140"/>
      <c r="H962" s="51"/>
      <c r="M962" s="52"/>
      <c r="N962" s="50"/>
      <c r="O962" s="6"/>
      <c r="P962" s="6"/>
      <c r="Q962" s="6"/>
      <c r="AA962" s="6"/>
    </row>
    <row r="963" spans="3:27" ht="14.25" customHeight="1" x14ac:dyDescent="0.35">
      <c r="C963" s="6"/>
      <c r="D963" s="140"/>
      <c r="H963" s="51"/>
      <c r="M963" s="52"/>
      <c r="N963" s="50"/>
      <c r="O963" s="6"/>
      <c r="P963" s="6"/>
      <c r="Q963" s="6"/>
      <c r="AA963" s="6"/>
    </row>
    <row r="964" spans="3:27" ht="14.25" customHeight="1" x14ac:dyDescent="0.35">
      <c r="C964" s="6"/>
      <c r="D964" s="140"/>
      <c r="H964" s="51"/>
      <c r="M964" s="52"/>
      <c r="N964" s="50"/>
      <c r="O964" s="6"/>
      <c r="P964" s="6"/>
      <c r="Q964" s="6"/>
      <c r="AA964" s="6"/>
    </row>
    <row r="965" spans="3:27" ht="14.25" customHeight="1" x14ac:dyDescent="0.35">
      <c r="C965" s="6"/>
      <c r="D965" s="140"/>
      <c r="H965" s="51"/>
      <c r="M965" s="52"/>
      <c r="N965" s="50"/>
      <c r="O965" s="6"/>
      <c r="P965" s="6"/>
      <c r="Q965" s="6"/>
      <c r="AA965" s="6"/>
    </row>
    <row r="966" spans="3:27" ht="14.25" customHeight="1" x14ac:dyDescent="0.35">
      <c r="C966" s="6"/>
      <c r="D966" s="140"/>
      <c r="H966" s="51"/>
      <c r="M966" s="52"/>
      <c r="N966" s="50"/>
      <c r="O966" s="6"/>
      <c r="P966" s="6"/>
      <c r="Q966" s="6"/>
      <c r="AA966" s="6"/>
    </row>
    <row r="967" spans="3:27" ht="14.25" customHeight="1" x14ac:dyDescent="0.35">
      <c r="C967" s="6"/>
      <c r="D967" s="140"/>
      <c r="H967" s="51"/>
      <c r="M967" s="52"/>
      <c r="N967" s="50"/>
      <c r="O967" s="6"/>
      <c r="P967" s="6"/>
      <c r="Q967" s="6"/>
      <c r="AA967" s="6"/>
    </row>
    <row r="968" spans="3:27" ht="14.25" customHeight="1" x14ac:dyDescent="0.35">
      <c r="C968" s="6"/>
      <c r="D968" s="140"/>
      <c r="H968" s="51"/>
      <c r="M968" s="52"/>
      <c r="N968" s="50"/>
      <c r="O968" s="6"/>
      <c r="P968" s="6"/>
      <c r="Q968" s="6"/>
      <c r="AA968" s="6"/>
    </row>
    <row r="969" spans="3:27" ht="14.25" customHeight="1" x14ac:dyDescent="0.35">
      <c r="C969" s="6"/>
      <c r="D969" s="140"/>
      <c r="H969" s="51"/>
      <c r="M969" s="52"/>
      <c r="N969" s="50"/>
      <c r="O969" s="6"/>
      <c r="P969" s="6"/>
      <c r="Q969" s="6"/>
      <c r="AA969" s="6"/>
    </row>
    <row r="970" spans="3:27" ht="14.25" customHeight="1" x14ac:dyDescent="0.35">
      <c r="C970" s="6"/>
      <c r="D970" s="140"/>
      <c r="H970" s="51"/>
      <c r="M970" s="52"/>
      <c r="N970" s="50"/>
      <c r="O970" s="6"/>
      <c r="P970" s="6"/>
      <c r="Q970" s="6"/>
      <c r="AA970" s="6"/>
    </row>
    <row r="971" spans="3:27" ht="14.25" customHeight="1" x14ac:dyDescent="0.35">
      <c r="C971" s="6"/>
      <c r="D971" s="140"/>
      <c r="H971" s="51"/>
      <c r="M971" s="52"/>
      <c r="N971" s="50"/>
      <c r="O971" s="6"/>
      <c r="P971" s="6"/>
      <c r="Q971" s="6"/>
      <c r="AA971" s="6"/>
    </row>
    <row r="972" spans="3:27" ht="14.25" customHeight="1" x14ac:dyDescent="0.35">
      <c r="C972" s="6"/>
      <c r="D972" s="140"/>
      <c r="H972" s="51"/>
      <c r="M972" s="52"/>
      <c r="N972" s="50"/>
      <c r="O972" s="6"/>
      <c r="P972" s="6"/>
      <c r="Q972" s="6"/>
      <c r="AA972" s="6"/>
    </row>
    <row r="973" spans="3:27" ht="14.25" customHeight="1" x14ac:dyDescent="0.35">
      <c r="C973" s="6"/>
      <c r="D973" s="140"/>
      <c r="H973" s="51"/>
      <c r="M973" s="52"/>
      <c r="N973" s="50"/>
      <c r="O973" s="6"/>
      <c r="P973" s="6"/>
      <c r="Q973" s="6"/>
      <c r="AA973" s="6"/>
    </row>
    <row r="974" spans="3:27" ht="14.25" customHeight="1" x14ac:dyDescent="0.35">
      <c r="C974" s="6"/>
      <c r="D974" s="140"/>
      <c r="H974" s="51"/>
      <c r="M974" s="52"/>
      <c r="N974" s="50"/>
      <c r="O974" s="6"/>
      <c r="P974" s="6"/>
      <c r="Q974" s="6"/>
      <c r="AA974" s="6"/>
    </row>
    <row r="975" spans="3:27" ht="14.25" customHeight="1" x14ac:dyDescent="0.35">
      <c r="C975" s="6"/>
      <c r="D975" s="140"/>
      <c r="H975" s="51"/>
      <c r="M975" s="52"/>
      <c r="N975" s="50"/>
      <c r="O975" s="6"/>
      <c r="P975" s="6"/>
      <c r="Q975" s="6"/>
      <c r="AA975" s="6"/>
    </row>
    <row r="976" spans="3:27" ht="14.25" customHeight="1" x14ac:dyDescent="0.35">
      <c r="C976" s="6"/>
      <c r="D976" s="140"/>
      <c r="H976" s="51"/>
      <c r="M976" s="52"/>
      <c r="N976" s="50"/>
      <c r="O976" s="6"/>
      <c r="P976" s="6"/>
      <c r="Q976" s="6"/>
      <c r="AA976" s="6"/>
    </row>
    <row r="977" spans="3:27" ht="14.25" customHeight="1" x14ac:dyDescent="0.35">
      <c r="C977" s="6"/>
      <c r="D977" s="140"/>
      <c r="H977" s="51"/>
      <c r="M977" s="52"/>
      <c r="N977" s="50"/>
      <c r="O977" s="6"/>
      <c r="P977" s="6"/>
      <c r="Q977" s="6"/>
      <c r="AA977" s="6"/>
    </row>
    <row r="978" spans="3:27" ht="14.25" customHeight="1" x14ac:dyDescent="0.35">
      <c r="C978" s="6"/>
      <c r="D978" s="140"/>
      <c r="H978" s="51"/>
      <c r="M978" s="52"/>
      <c r="N978" s="50"/>
      <c r="O978" s="6"/>
      <c r="P978" s="6"/>
      <c r="Q978" s="6"/>
      <c r="AA978" s="6"/>
    </row>
    <row r="979" spans="3:27" ht="14.25" customHeight="1" x14ac:dyDescent="0.35">
      <c r="C979" s="6"/>
      <c r="D979" s="140"/>
      <c r="H979" s="51"/>
      <c r="M979" s="52"/>
      <c r="N979" s="50"/>
      <c r="O979" s="6"/>
      <c r="P979" s="6"/>
      <c r="Q979" s="6"/>
      <c r="AA979" s="6"/>
    </row>
    <row r="980" spans="3:27" ht="14.25" customHeight="1" x14ac:dyDescent="0.35">
      <c r="C980" s="6"/>
      <c r="D980" s="140"/>
      <c r="H980" s="51"/>
      <c r="M980" s="52"/>
      <c r="N980" s="50"/>
      <c r="O980" s="6"/>
      <c r="P980" s="6"/>
      <c r="Q980" s="6"/>
      <c r="AA980" s="6"/>
    </row>
    <row r="981" spans="3:27" ht="14.25" customHeight="1" x14ac:dyDescent="0.35">
      <c r="C981" s="6"/>
      <c r="D981" s="140"/>
      <c r="H981" s="51"/>
      <c r="M981" s="52"/>
      <c r="N981" s="50"/>
      <c r="O981" s="6"/>
      <c r="P981" s="6"/>
      <c r="Q981" s="6"/>
      <c r="AA981" s="6"/>
    </row>
    <row r="982" spans="3:27" ht="14.25" customHeight="1" x14ac:dyDescent="0.35">
      <c r="C982" s="6"/>
      <c r="D982" s="140"/>
      <c r="H982" s="51"/>
      <c r="M982" s="52"/>
      <c r="N982" s="50"/>
      <c r="O982" s="6"/>
      <c r="P982" s="6"/>
      <c r="Q982" s="6"/>
      <c r="AA982" s="6"/>
    </row>
    <row r="983" spans="3:27" ht="14.25" customHeight="1" x14ac:dyDescent="0.35">
      <c r="C983" s="6"/>
      <c r="D983" s="140"/>
      <c r="H983" s="51"/>
      <c r="M983" s="52"/>
      <c r="N983" s="50"/>
      <c r="O983" s="6"/>
      <c r="P983" s="6"/>
      <c r="Q983" s="6"/>
      <c r="AA983" s="6"/>
    </row>
    <row r="984" spans="3:27" ht="14.25" customHeight="1" x14ac:dyDescent="0.35">
      <c r="C984" s="6"/>
      <c r="D984" s="140"/>
      <c r="H984" s="51"/>
      <c r="M984" s="52"/>
      <c r="N984" s="50"/>
      <c r="O984" s="6"/>
      <c r="P984" s="6"/>
      <c r="Q984" s="6"/>
      <c r="AA984" s="6"/>
    </row>
    <row r="985" spans="3:27" ht="14.25" customHeight="1" x14ac:dyDescent="0.35">
      <c r="C985" s="6"/>
      <c r="D985" s="140"/>
      <c r="H985" s="51"/>
      <c r="M985" s="52"/>
      <c r="N985" s="50"/>
      <c r="O985" s="6"/>
      <c r="P985" s="6"/>
      <c r="Q985" s="6"/>
      <c r="AA985" s="6"/>
    </row>
    <row r="986" spans="3:27" ht="14.25" customHeight="1" x14ac:dyDescent="0.35">
      <c r="C986" s="6"/>
      <c r="D986" s="140"/>
      <c r="H986" s="51"/>
      <c r="M986" s="52"/>
      <c r="N986" s="50"/>
      <c r="O986" s="6"/>
      <c r="P986" s="6"/>
      <c r="Q986" s="6"/>
      <c r="AA986" s="6"/>
    </row>
    <row r="987" spans="3:27" ht="14.25" customHeight="1" x14ac:dyDescent="0.35">
      <c r="C987" s="6"/>
      <c r="D987" s="140"/>
      <c r="H987" s="51"/>
      <c r="M987" s="52"/>
      <c r="N987" s="50"/>
      <c r="O987" s="6"/>
      <c r="P987" s="6"/>
      <c r="Q987" s="6"/>
      <c r="AA987" s="6"/>
    </row>
    <row r="988" spans="3:27" ht="14.25" customHeight="1" x14ac:dyDescent="0.35">
      <c r="C988" s="6"/>
      <c r="D988" s="140"/>
      <c r="H988" s="51"/>
      <c r="M988" s="52"/>
      <c r="N988" s="50"/>
      <c r="O988" s="6"/>
      <c r="P988" s="6"/>
      <c r="Q988" s="6"/>
      <c r="AA988" s="6"/>
    </row>
    <row r="989" spans="3:27" ht="14.25" customHeight="1" x14ac:dyDescent="0.35">
      <c r="C989" s="6"/>
      <c r="D989" s="140"/>
      <c r="H989" s="51"/>
      <c r="M989" s="52"/>
      <c r="N989" s="50"/>
      <c r="O989" s="6"/>
      <c r="P989" s="6"/>
      <c r="Q989" s="6"/>
      <c r="AA989" s="6"/>
    </row>
    <row r="990" spans="3:27" ht="14.25" customHeight="1" x14ac:dyDescent="0.35">
      <c r="C990" s="6"/>
      <c r="D990" s="140"/>
      <c r="H990" s="51"/>
      <c r="M990" s="52"/>
      <c r="N990" s="50"/>
      <c r="O990" s="6"/>
      <c r="P990" s="6"/>
      <c r="Q990" s="6"/>
      <c r="AA990" s="6"/>
    </row>
    <row r="991" spans="3:27" ht="14.25" customHeight="1" x14ac:dyDescent="0.35">
      <c r="C991" s="6"/>
      <c r="D991" s="140"/>
      <c r="H991" s="51"/>
      <c r="M991" s="52"/>
      <c r="N991" s="50"/>
      <c r="O991" s="6"/>
      <c r="P991" s="6"/>
      <c r="Q991" s="6"/>
      <c r="AA991" s="6"/>
    </row>
    <row r="992" spans="3:27" ht="14.25" customHeight="1" x14ac:dyDescent="0.35">
      <c r="C992" s="6"/>
      <c r="D992" s="140"/>
      <c r="H992" s="51"/>
      <c r="M992" s="52"/>
      <c r="N992" s="50"/>
      <c r="O992" s="6"/>
      <c r="P992" s="6"/>
      <c r="Q992" s="6"/>
      <c r="AA992" s="6"/>
    </row>
    <row r="993" spans="3:27" ht="14.25" customHeight="1" x14ac:dyDescent="0.35">
      <c r="C993" s="6"/>
      <c r="D993" s="140"/>
      <c r="H993" s="51"/>
      <c r="M993" s="52"/>
      <c r="N993" s="50"/>
      <c r="O993" s="6"/>
      <c r="P993" s="6"/>
      <c r="Q993" s="6"/>
      <c r="AA993" s="6"/>
    </row>
    <row r="994" spans="3:27" ht="14.25" customHeight="1" x14ac:dyDescent="0.35">
      <c r="C994" s="6"/>
      <c r="D994" s="140"/>
      <c r="H994" s="51"/>
      <c r="M994" s="52"/>
      <c r="N994" s="50"/>
      <c r="O994" s="6"/>
      <c r="P994" s="6"/>
      <c r="Q994" s="6"/>
      <c r="AA994" s="6"/>
    </row>
    <row r="995" spans="3:27" ht="14.25" customHeight="1" x14ac:dyDescent="0.35">
      <c r="C995" s="6"/>
      <c r="D995" s="140"/>
      <c r="H995" s="51"/>
      <c r="M995" s="52"/>
      <c r="N995" s="50"/>
      <c r="O995" s="6"/>
      <c r="P995" s="6"/>
      <c r="Q995" s="6"/>
      <c r="AA995" s="6"/>
    </row>
    <row r="996" spans="3:27" ht="14.25" customHeight="1" x14ac:dyDescent="0.35">
      <c r="C996" s="6"/>
      <c r="D996" s="140"/>
      <c r="H996" s="51"/>
      <c r="M996" s="52"/>
      <c r="N996" s="50"/>
      <c r="O996" s="6"/>
      <c r="P996" s="6"/>
      <c r="Q996" s="6"/>
      <c r="AA996" s="6"/>
    </row>
    <row r="997" spans="3:27" ht="14.25" customHeight="1" x14ac:dyDescent="0.35">
      <c r="C997" s="6"/>
      <c r="D997" s="140"/>
      <c r="H997" s="51"/>
      <c r="M997" s="52"/>
      <c r="N997" s="50"/>
      <c r="O997" s="6"/>
      <c r="P997" s="6"/>
      <c r="Q997" s="6"/>
      <c r="AA997" s="6"/>
    </row>
    <row r="998" spans="3:27" ht="14.25" customHeight="1" x14ac:dyDescent="0.35">
      <c r="C998" s="6"/>
      <c r="D998" s="140"/>
      <c r="H998" s="51"/>
      <c r="M998" s="52"/>
      <c r="N998" s="50"/>
      <c r="O998" s="6"/>
      <c r="P998" s="6"/>
      <c r="Q998" s="6"/>
      <c r="AA998" s="6"/>
    </row>
    <row r="999" spans="3:27" ht="14.25" customHeight="1" x14ac:dyDescent="0.35">
      <c r="C999" s="6"/>
      <c r="D999" s="140"/>
      <c r="H999" s="51"/>
      <c r="M999" s="52"/>
      <c r="N999" s="50"/>
      <c r="O999" s="6"/>
      <c r="P999" s="6"/>
      <c r="Q999" s="6"/>
      <c r="AA999" s="6"/>
    </row>
    <row r="1000" spans="3:27" ht="14.25" customHeight="1" x14ac:dyDescent="0.35">
      <c r="C1000" s="6"/>
      <c r="D1000" s="6"/>
      <c r="H1000" s="51"/>
      <c r="M1000" s="52"/>
      <c r="N1000" s="50"/>
      <c r="O1000" s="6"/>
      <c r="P1000" s="6"/>
      <c r="Q1000" s="6"/>
      <c r="AA1000" s="6"/>
    </row>
  </sheetData>
  <autoFilter ref="B3:AB148" xr:uid="{09EB82E0-E41B-4962-BCA1-8CE0DED60904}"/>
  <sortState xmlns:xlrd2="http://schemas.microsoft.com/office/spreadsheetml/2017/richdata2" ref="A4:AB147">
    <sortCondition ref="A4:A147"/>
  </sortState>
  <mergeCells count="2">
    <mergeCell ref="R2:U2"/>
    <mergeCell ref="C1:L1"/>
  </mergeCells>
  <phoneticPr fontId="26" type="noConversion"/>
  <conditionalFormatting sqref="C4:C149">
    <cfRule type="cellIs" dxfId="1" priority="5" operator="equal">
      <formula>"Yes"</formula>
    </cfRule>
  </conditionalFormatting>
  <conditionalFormatting sqref="Y4:Y149">
    <cfRule type="expression" dxfId="0" priority="3">
      <formula>$O4="ongoing"</formula>
    </cfRule>
  </conditionalFormatting>
  <dataValidations count="5">
    <dataValidation type="list" allowBlank="1" showErrorMessage="1" sqref="D1000 N2 H2 L2 C4:C1000 C2" xr:uid="{0951FB41-33BE-4D28-A595-8DCACAD81387}">
      <formula1>"Yes,No,N/A"</formula1>
    </dataValidation>
    <dataValidation allowBlank="1" showErrorMessage="1" sqref="C3" xr:uid="{BDC4E433-6A62-47AA-9B96-EC29F586CD4F}"/>
    <dataValidation type="list" allowBlank="1" showInputMessage="1" showErrorMessage="1" sqref="J4:J145" xr:uid="{446D0DF2-6486-4D02-BAD7-9D2E7612762E}">
      <formula1>"Importance,Condition,Ministry,Other"</formula1>
    </dataValidation>
    <dataValidation type="list" allowBlank="1" showErrorMessage="1" sqref="R4:U149" xr:uid="{CF47892E-50B9-4F8F-B1BA-272A08937707}">
      <formula1>"X"</formula1>
    </dataValidation>
    <dataValidation type="list" allowBlank="1" showErrorMessage="1" sqref="K4:K149" xr:uid="{D5AE9311-B3AF-485C-B7F1-C201625BAD1A}">
      <formula1>"Yes,No"</formula1>
    </dataValidation>
  </dataValidations>
  <pageMargins left="1" right="1" top="1" bottom="1" header="0" footer="0"/>
  <pageSetup paperSize="8" fitToWidth="0" orientation="landscape" r:id="rId1"/>
  <headerFooter>
    <oddFooter>&amp;C_x000D_&amp;1#&amp;"Calibri"&amp;8&amp;K000000 INTERNAL. This information is accessible to ADB Management and staff. It may be shared outside ADB with appropriate permission.</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93371943-9341-410F-95FB-FD13170300BD}">
          <x14:formula1>
            <xm:f>Codes!$A$109:$A$113</xm:f>
          </x14:formula1>
          <xm:sqref>O113:O149 O4:O110</xm:sqref>
        </x14:dataValidation>
        <x14:dataValidation type="list" allowBlank="1" showInputMessage="1" showErrorMessage="1" xr:uid="{7663B567-9CCF-4CD3-A2C9-46759BF3FEC0}">
          <x14:formula1>
            <xm:f>Codes!$A$122:$A$126</xm:f>
          </x14:formula1>
          <xm:sqref>Q124:Q149 Q4:Q109</xm:sqref>
        </x14:dataValidation>
        <x14:dataValidation type="list" allowBlank="1" showInputMessage="1" showErrorMessage="1" errorTitle="Not in List" error="Add Agency name to lookup codes" xr:uid="{5D671E07-5920-4AA8-9DAB-C7D83519AED6}">
          <x14:formula1>
            <xm:f>Codes!$A$21:$A$48</xm:f>
          </x14:formula1>
          <xm:sqref>H122:H149 H4:H109</xm:sqref>
        </x14:dataValidation>
        <x14:dataValidation type="list" allowBlank="1" showInputMessage="1" showErrorMessage="1" xr:uid="{422C63BC-5994-4EAA-A102-B807DD652BD5}">
          <x14:formula1>
            <xm:f>Codes!$A$50:$A$66</xm:f>
          </x14:formula1>
          <xm:sqref>E4:E149</xm:sqref>
        </x14:dataValidation>
        <x14:dataValidation type="list" allowBlank="1" showInputMessage="1" showErrorMessage="1" xr:uid="{F6D848F8-3042-4BF4-BB40-58EAC51D25C0}">
          <x14:formula1>
            <xm:f>Codes!$A$68:$A$74</xm:f>
          </x14:formula1>
          <xm:sqref>F4:F149</xm:sqref>
        </x14:dataValidation>
        <x14:dataValidation type="list" allowBlank="1" showInputMessage="1" showErrorMessage="1" xr:uid="{BCE4CA7A-074C-46D6-B13F-12918D8A0F3A}">
          <x14:formula1>
            <xm:f>Codes!$A$77:$A$107</xm:f>
          </x14:formula1>
          <xm:sqref>G4:G149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ADB1B-0934-4425-A17E-06527816BEB9}">
  <dimension ref="A1:T31"/>
  <sheetViews>
    <sheetView workbookViewId="0">
      <selection activeCell="P11" sqref="P11"/>
    </sheetView>
  </sheetViews>
  <sheetFormatPr defaultRowHeight="14.5" x14ac:dyDescent="0.35"/>
  <cols>
    <col min="1" max="1" width="12.7265625" bestFit="1" customWidth="1"/>
    <col min="2" max="3" width="14.1796875" bestFit="1" customWidth="1"/>
    <col min="8" max="8" width="14.1796875" bestFit="1" customWidth="1"/>
    <col min="9" max="9" width="15.54296875" bestFit="1" customWidth="1"/>
    <col min="10" max="10" width="9.1796875" bestFit="1" customWidth="1"/>
    <col min="11" max="11" width="8.1796875" bestFit="1" customWidth="1"/>
    <col min="12" max="12" width="7.81640625" bestFit="1" customWidth="1"/>
    <col min="13" max="13" width="10.7265625" bestFit="1" customWidth="1"/>
    <col min="14" max="14" width="14.1796875" bestFit="1" customWidth="1"/>
    <col min="15" max="15" width="19.1796875" bestFit="1" customWidth="1"/>
    <col min="16" max="16" width="15.54296875" bestFit="1" customWidth="1"/>
    <col min="17" max="17" width="9.1796875" bestFit="1" customWidth="1"/>
    <col min="18" max="18" width="9.81640625" bestFit="1" customWidth="1"/>
    <col min="19" max="19" width="7.81640625" bestFit="1" customWidth="1"/>
    <col min="20" max="20" width="10.7265625" bestFit="1" customWidth="1"/>
    <col min="21" max="21" width="19.1796875" bestFit="1" customWidth="1"/>
    <col min="22" max="22" width="24.54296875" bestFit="1" customWidth="1"/>
    <col min="23" max="23" width="19.1796875" bestFit="1" customWidth="1"/>
    <col min="24" max="24" width="29.26953125" bestFit="1" customWidth="1"/>
    <col min="25" max="25" width="23.81640625" bestFit="1" customWidth="1"/>
  </cols>
  <sheetData>
    <row r="1" spans="1:20" x14ac:dyDescent="0.35">
      <c r="A1" s="79" t="s">
        <v>670</v>
      </c>
      <c r="B1" t="s">
        <v>671</v>
      </c>
      <c r="H1" s="79" t="s">
        <v>671</v>
      </c>
      <c r="I1" s="79" t="s">
        <v>672</v>
      </c>
      <c r="O1" s="79" t="s">
        <v>673</v>
      </c>
      <c r="P1" s="79" t="s">
        <v>672</v>
      </c>
    </row>
    <row r="2" spans="1:20" x14ac:dyDescent="0.35">
      <c r="A2" s="76" t="s">
        <v>101</v>
      </c>
      <c r="B2">
        <v>28</v>
      </c>
      <c r="H2" s="79" t="s">
        <v>670</v>
      </c>
      <c r="I2" t="s">
        <v>101</v>
      </c>
      <c r="J2" t="s">
        <v>94</v>
      </c>
      <c r="K2" t="s">
        <v>50</v>
      </c>
      <c r="L2" t="s">
        <v>40</v>
      </c>
      <c r="M2" t="s">
        <v>674</v>
      </c>
      <c r="O2" s="79" t="s">
        <v>670</v>
      </c>
      <c r="P2" t="s">
        <v>50</v>
      </c>
      <c r="Q2" t="s">
        <v>94</v>
      </c>
      <c r="R2" t="s">
        <v>101</v>
      </c>
      <c r="S2" t="s">
        <v>40</v>
      </c>
      <c r="T2" t="s">
        <v>674</v>
      </c>
    </row>
    <row r="3" spans="1:20" x14ac:dyDescent="0.35">
      <c r="A3" s="76" t="s">
        <v>94</v>
      </c>
      <c r="B3">
        <v>7</v>
      </c>
      <c r="H3" s="107" t="s">
        <v>360</v>
      </c>
      <c r="I3" s="127"/>
      <c r="J3" s="127"/>
      <c r="K3" s="127">
        <v>1</v>
      </c>
      <c r="L3" s="127"/>
      <c r="M3" s="127">
        <v>1</v>
      </c>
      <c r="O3" s="107" t="s">
        <v>33</v>
      </c>
      <c r="P3" s="127">
        <v>14</v>
      </c>
      <c r="Q3" s="127">
        <v>3</v>
      </c>
      <c r="R3" s="127">
        <v>15</v>
      </c>
      <c r="S3" s="127">
        <v>35</v>
      </c>
      <c r="T3" s="127">
        <v>67</v>
      </c>
    </row>
    <row r="4" spans="1:20" x14ac:dyDescent="0.35">
      <c r="A4" s="76" t="s">
        <v>50</v>
      </c>
      <c r="B4">
        <v>26</v>
      </c>
      <c r="H4" s="107" t="s">
        <v>390</v>
      </c>
      <c r="I4" s="127">
        <v>2</v>
      </c>
      <c r="J4" s="127"/>
      <c r="K4" s="127"/>
      <c r="L4" s="127"/>
      <c r="M4" s="127">
        <v>2</v>
      </c>
      <c r="O4" s="107" t="s">
        <v>46</v>
      </c>
      <c r="P4" s="127">
        <v>5</v>
      </c>
      <c r="Q4" s="127">
        <v>1</v>
      </c>
      <c r="R4" s="127">
        <v>4</v>
      </c>
      <c r="S4" s="127">
        <v>21</v>
      </c>
      <c r="T4" s="127">
        <v>31</v>
      </c>
    </row>
    <row r="5" spans="1:20" x14ac:dyDescent="0.35">
      <c r="A5" s="76" t="s">
        <v>40</v>
      </c>
      <c r="B5">
        <v>84</v>
      </c>
      <c r="H5" s="107" t="s">
        <v>164</v>
      </c>
      <c r="I5" s="127">
        <v>3</v>
      </c>
      <c r="J5" s="127"/>
      <c r="K5" s="127">
        <v>4</v>
      </c>
      <c r="L5" s="127">
        <v>4</v>
      </c>
      <c r="M5" s="127">
        <v>11</v>
      </c>
      <c r="O5" s="107" t="s">
        <v>79</v>
      </c>
      <c r="P5" s="127">
        <v>4</v>
      </c>
      <c r="Q5" s="127">
        <v>2</v>
      </c>
      <c r="R5" s="127">
        <v>2</v>
      </c>
      <c r="S5" s="127">
        <v>14</v>
      </c>
      <c r="T5" s="127">
        <v>22</v>
      </c>
    </row>
    <row r="6" spans="1:20" x14ac:dyDescent="0.35">
      <c r="A6" s="76" t="s">
        <v>674</v>
      </c>
      <c r="B6">
        <v>145</v>
      </c>
      <c r="H6" s="107" t="s">
        <v>307</v>
      </c>
      <c r="I6" s="127">
        <v>1</v>
      </c>
      <c r="J6" s="127">
        <v>4</v>
      </c>
      <c r="K6" s="127">
        <v>1</v>
      </c>
      <c r="L6" s="127">
        <v>3</v>
      </c>
      <c r="M6" s="127">
        <v>9</v>
      </c>
      <c r="O6" s="107" t="s">
        <v>278</v>
      </c>
      <c r="P6" s="127"/>
      <c r="Q6" s="127"/>
      <c r="R6" s="127">
        <v>2</v>
      </c>
      <c r="S6" s="127">
        <v>4</v>
      </c>
      <c r="T6" s="127">
        <v>6</v>
      </c>
    </row>
    <row r="7" spans="1:20" x14ac:dyDescent="0.35">
      <c r="H7" s="107" t="s">
        <v>251</v>
      </c>
      <c r="I7" s="127">
        <v>6</v>
      </c>
      <c r="J7" s="127"/>
      <c r="K7" s="127">
        <v>4</v>
      </c>
      <c r="L7" s="127">
        <v>13</v>
      </c>
      <c r="M7" s="127">
        <v>23</v>
      </c>
      <c r="O7" s="107" t="s">
        <v>57</v>
      </c>
      <c r="P7" s="127"/>
      <c r="Q7" s="127"/>
      <c r="R7" s="127">
        <v>2</v>
      </c>
      <c r="S7" s="127">
        <v>5</v>
      </c>
      <c r="T7" s="127">
        <v>7</v>
      </c>
    </row>
    <row r="8" spans="1:20" x14ac:dyDescent="0.35">
      <c r="H8" s="107" t="s">
        <v>367</v>
      </c>
      <c r="I8" s="127"/>
      <c r="J8" s="127">
        <v>1</v>
      </c>
      <c r="K8" s="127">
        <v>3</v>
      </c>
      <c r="L8" s="127">
        <v>3</v>
      </c>
      <c r="M8" s="127">
        <v>7</v>
      </c>
      <c r="O8" s="107" t="s">
        <v>162</v>
      </c>
      <c r="P8" s="127">
        <v>3</v>
      </c>
      <c r="Q8" s="127">
        <v>1</v>
      </c>
      <c r="R8" s="127">
        <v>3</v>
      </c>
      <c r="S8" s="127">
        <v>5</v>
      </c>
      <c r="T8" s="127">
        <v>12</v>
      </c>
    </row>
    <row r="9" spans="1:20" x14ac:dyDescent="0.35">
      <c r="H9" s="107" t="s">
        <v>354</v>
      </c>
      <c r="I9" s="127"/>
      <c r="J9" s="127"/>
      <c r="K9" s="127">
        <v>1</v>
      </c>
      <c r="L9" s="127">
        <v>12</v>
      </c>
      <c r="M9" s="127">
        <v>13</v>
      </c>
      <c r="O9" s="76" t="s">
        <v>674</v>
      </c>
      <c r="P9">
        <v>26</v>
      </c>
      <c r="Q9">
        <v>7</v>
      </c>
      <c r="R9">
        <v>28</v>
      </c>
      <c r="S9">
        <v>84</v>
      </c>
      <c r="T9">
        <v>145</v>
      </c>
    </row>
    <row r="10" spans="1:20" x14ac:dyDescent="0.35">
      <c r="H10" s="107" t="s">
        <v>35</v>
      </c>
      <c r="I10" s="127">
        <v>2</v>
      </c>
      <c r="J10" s="127"/>
      <c r="K10" s="127">
        <v>1</v>
      </c>
      <c r="L10" s="127">
        <v>8</v>
      </c>
      <c r="M10" s="127">
        <v>11</v>
      </c>
    </row>
    <row r="11" spans="1:20" x14ac:dyDescent="0.35">
      <c r="H11" s="107" t="s">
        <v>483</v>
      </c>
      <c r="I11" s="127">
        <v>4</v>
      </c>
      <c r="J11" s="127"/>
      <c r="K11" s="127">
        <v>3</v>
      </c>
      <c r="L11" s="127">
        <v>2</v>
      </c>
      <c r="M11" s="127">
        <v>9</v>
      </c>
    </row>
    <row r="12" spans="1:20" x14ac:dyDescent="0.35">
      <c r="H12" s="107" t="s">
        <v>289</v>
      </c>
      <c r="I12" s="127">
        <v>2</v>
      </c>
      <c r="J12" s="127">
        <v>1</v>
      </c>
      <c r="K12" s="127">
        <v>2</v>
      </c>
      <c r="L12" s="127">
        <v>2</v>
      </c>
      <c r="M12" s="127">
        <v>7</v>
      </c>
    </row>
    <row r="13" spans="1:20" x14ac:dyDescent="0.35">
      <c r="H13" s="107" t="s">
        <v>477</v>
      </c>
      <c r="I13" s="127"/>
      <c r="J13" s="127"/>
      <c r="K13" s="127"/>
      <c r="L13" s="127">
        <v>3</v>
      </c>
      <c r="M13" s="127">
        <v>3</v>
      </c>
      <c r="O13" s="108" t="s">
        <v>670</v>
      </c>
      <c r="P13" s="108" t="s">
        <v>50</v>
      </c>
      <c r="Q13" s="108" t="s">
        <v>94</v>
      </c>
      <c r="R13" s="108" t="s">
        <v>101</v>
      </c>
      <c r="S13" s="108" t="s">
        <v>40</v>
      </c>
      <c r="T13" s="108" t="s">
        <v>674</v>
      </c>
    </row>
    <row r="14" spans="1:20" x14ac:dyDescent="0.35">
      <c r="H14" s="107" t="s">
        <v>234</v>
      </c>
      <c r="I14" s="127"/>
      <c r="J14" s="127"/>
      <c r="K14" s="127">
        <v>1</v>
      </c>
      <c r="L14" s="127"/>
      <c r="M14" s="127">
        <v>1</v>
      </c>
      <c r="O14" t="s">
        <v>33</v>
      </c>
      <c r="P14" s="109">
        <v>36.892206999999999</v>
      </c>
      <c r="Q14" s="109">
        <v>10.050000000000001</v>
      </c>
      <c r="R14" s="109">
        <v>78.006</v>
      </c>
      <c r="S14" s="109">
        <v>95.826999999999998</v>
      </c>
      <c r="T14" s="109">
        <v>220.77520699999999</v>
      </c>
    </row>
    <row r="15" spans="1:20" x14ac:dyDescent="0.35">
      <c r="H15" s="107" t="s">
        <v>170</v>
      </c>
      <c r="I15" s="127">
        <v>3</v>
      </c>
      <c r="J15" s="127"/>
      <c r="K15" s="127">
        <v>2</v>
      </c>
      <c r="L15" s="127">
        <v>6</v>
      </c>
      <c r="M15" s="127">
        <v>11</v>
      </c>
      <c r="O15" t="s">
        <v>46</v>
      </c>
      <c r="P15" s="109">
        <v>140.35</v>
      </c>
      <c r="Q15" s="109">
        <v>0.3</v>
      </c>
      <c r="R15" s="109">
        <v>40.366</v>
      </c>
      <c r="S15" s="109">
        <v>17.751000000000001</v>
      </c>
      <c r="T15" s="109">
        <v>198.767</v>
      </c>
    </row>
    <row r="16" spans="1:20" x14ac:dyDescent="0.35">
      <c r="H16" s="107" t="s">
        <v>647</v>
      </c>
      <c r="I16" s="127">
        <v>2</v>
      </c>
      <c r="J16" s="127"/>
      <c r="K16" s="127">
        <v>2</v>
      </c>
      <c r="L16" s="127">
        <v>1</v>
      </c>
      <c r="M16" s="127">
        <v>5</v>
      </c>
      <c r="O16" t="s">
        <v>79</v>
      </c>
      <c r="P16" s="109">
        <v>9.0570000000000004</v>
      </c>
      <c r="Q16" s="109">
        <v>0.34</v>
      </c>
      <c r="R16" s="109">
        <v>7.1999999999999995E-2</v>
      </c>
      <c r="S16" s="109">
        <v>171.75</v>
      </c>
      <c r="T16" s="109">
        <v>181.21899999999999</v>
      </c>
    </row>
    <row r="17" spans="8:20" x14ac:dyDescent="0.35">
      <c r="H17" s="107" t="s">
        <v>73</v>
      </c>
      <c r="I17" s="127">
        <v>2</v>
      </c>
      <c r="J17" s="127">
        <v>1</v>
      </c>
      <c r="K17" s="127">
        <v>1</v>
      </c>
      <c r="L17" s="127">
        <v>5</v>
      </c>
      <c r="M17" s="127">
        <v>9</v>
      </c>
      <c r="O17" t="s">
        <v>278</v>
      </c>
      <c r="P17" s="109">
        <v>0</v>
      </c>
      <c r="Q17" s="109">
        <v>0</v>
      </c>
      <c r="R17" s="109">
        <v>0.58099999999999996</v>
      </c>
      <c r="S17" s="109">
        <v>1.17</v>
      </c>
      <c r="T17" s="109">
        <v>1.7509999999999999</v>
      </c>
    </row>
    <row r="18" spans="8:20" x14ac:dyDescent="0.35">
      <c r="H18" s="107" t="s">
        <v>285</v>
      </c>
      <c r="I18" s="127"/>
      <c r="J18" s="127"/>
      <c r="K18" s="127"/>
      <c r="L18" s="127">
        <v>4</v>
      </c>
      <c r="M18" s="127">
        <v>4</v>
      </c>
      <c r="O18" t="s">
        <v>57</v>
      </c>
      <c r="P18" s="109">
        <v>0</v>
      </c>
      <c r="Q18" s="109">
        <v>0</v>
      </c>
      <c r="R18" s="109">
        <v>3.2869999999999999</v>
      </c>
      <c r="S18" s="109">
        <v>3.82</v>
      </c>
      <c r="T18" s="109">
        <v>7.1070000000000002</v>
      </c>
    </row>
    <row r="19" spans="8:20" x14ac:dyDescent="0.35">
      <c r="H19" s="107" t="s">
        <v>112</v>
      </c>
      <c r="I19" s="127">
        <v>1</v>
      </c>
      <c r="J19" s="127"/>
      <c r="K19" s="127"/>
      <c r="L19" s="127">
        <v>7</v>
      </c>
      <c r="M19" s="127">
        <v>8</v>
      </c>
      <c r="O19" t="s">
        <v>162</v>
      </c>
      <c r="P19" s="109">
        <v>5.2</v>
      </c>
      <c r="Q19" s="109">
        <v>1.6</v>
      </c>
      <c r="R19" s="109">
        <v>2.29</v>
      </c>
      <c r="S19" s="109">
        <v>71.400000000000006</v>
      </c>
      <c r="T19" s="109">
        <v>80.489999999999995</v>
      </c>
    </row>
    <row r="20" spans="8:20" x14ac:dyDescent="0.35">
      <c r="H20" s="107" t="s">
        <v>63</v>
      </c>
      <c r="I20" s="127"/>
      <c r="J20" s="127"/>
      <c r="K20" s="127"/>
      <c r="L20" s="127">
        <v>2</v>
      </c>
      <c r="M20" s="127">
        <v>2</v>
      </c>
      <c r="O20" s="108" t="s">
        <v>674</v>
      </c>
      <c r="P20" s="109">
        <v>191.49920700000001</v>
      </c>
      <c r="Q20" s="109">
        <v>12.29</v>
      </c>
      <c r="R20" s="109">
        <v>124.602</v>
      </c>
      <c r="S20" s="109">
        <v>361.71800000000002</v>
      </c>
      <c r="T20" s="109">
        <v>690.10920699999997</v>
      </c>
    </row>
    <row r="21" spans="8:20" x14ac:dyDescent="0.35">
      <c r="H21" s="107" t="s">
        <v>142</v>
      </c>
      <c r="I21" s="127"/>
      <c r="J21" s="127"/>
      <c r="K21" s="127"/>
      <c r="L21" s="127">
        <v>6</v>
      </c>
      <c r="M21" s="127">
        <v>6</v>
      </c>
    </row>
    <row r="22" spans="8:20" x14ac:dyDescent="0.35">
      <c r="H22" s="107" t="s">
        <v>397</v>
      </c>
      <c r="I22" s="127"/>
      <c r="J22" s="127"/>
      <c r="K22" s="127"/>
      <c r="L22" s="127">
        <v>1</v>
      </c>
      <c r="M22" s="127">
        <v>1</v>
      </c>
    </row>
    <row r="23" spans="8:20" x14ac:dyDescent="0.35">
      <c r="H23" s="107" t="s">
        <v>538</v>
      </c>
      <c r="I23" s="127"/>
      <c r="J23" s="127"/>
      <c r="K23" s="127"/>
      <c r="L23" s="127">
        <v>1</v>
      </c>
      <c r="M23" s="127">
        <v>1</v>
      </c>
    </row>
    <row r="24" spans="8:20" x14ac:dyDescent="0.35">
      <c r="H24" s="107" t="s">
        <v>666</v>
      </c>
      <c r="I24" s="127"/>
      <c r="J24" s="127"/>
      <c r="K24" s="127"/>
      <c r="L24" s="127">
        <v>1</v>
      </c>
      <c r="M24" s="127">
        <v>1</v>
      </c>
    </row>
    <row r="25" spans="8:20" x14ac:dyDescent="0.35">
      <c r="H25" s="76" t="s">
        <v>674</v>
      </c>
      <c r="I25">
        <v>28</v>
      </c>
      <c r="J25">
        <v>7</v>
      </c>
      <c r="K25">
        <v>26</v>
      </c>
      <c r="L25">
        <v>84</v>
      </c>
      <c r="M25">
        <v>145</v>
      </c>
    </row>
    <row r="31" spans="8:20" x14ac:dyDescent="0.35">
      <c r="P31">
        <v>1000000</v>
      </c>
    </row>
  </sheetData>
  <pageMargins left="0.7" right="0.7" top="0.75" bottom="0.75" header="0.3" footer="0.3"/>
  <headerFooter>
    <oddFooter>&amp;C_x000D_&amp;1#&amp;"Calibri"&amp;8&amp;K000000 INTERNAL. This information is accessible to ADB Management and staff. It may be shared outside ADB with appropriate permission.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46BB-F7F9-455E-BC3A-C3B2236670A4}">
  <sheetPr>
    <tabColor rgb="FFFF0000"/>
  </sheetPr>
  <dimension ref="A1:R72"/>
  <sheetViews>
    <sheetView topLeftCell="C6" zoomScale="85" zoomScaleNormal="85" workbookViewId="0">
      <selection activeCell="I46" sqref="I46:I49"/>
    </sheetView>
  </sheetViews>
  <sheetFormatPr defaultRowHeight="14.5" x14ac:dyDescent="0.35"/>
  <cols>
    <col min="1" max="1" width="5" customWidth="1"/>
    <col min="2" max="2" width="12.54296875" bestFit="1" customWidth="1"/>
    <col min="3" max="3" width="16.7265625" bestFit="1" customWidth="1"/>
    <col min="4" max="4" width="12.1796875" bestFit="1" customWidth="1"/>
    <col min="7" max="7" width="7.26953125" customWidth="1"/>
    <col min="8" max="8" width="42.54296875" customWidth="1"/>
    <col min="9" max="9" width="75.1796875" customWidth="1"/>
    <col min="10" max="10" width="36.1796875" customWidth="1"/>
    <col min="13" max="13" width="10.26953125" style="128" bestFit="1" customWidth="1"/>
  </cols>
  <sheetData>
    <row r="1" spans="1:18" s="129" customFormat="1" x14ac:dyDescent="0.35">
      <c r="A1" s="129" t="s">
        <v>2</v>
      </c>
      <c r="B1" s="129" t="s">
        <v>3</v>
      </c>
      <c r="C1" s="129" t="s">
        <v>675</v>
      </c>
      <c r="D1" s="129" t="s">
        <v>6</v>
      </c>
      <c r="E1" s="129" t="s">
        <v>7</v>
      </c>
      <c r="F1" s="129" t="s">
        <v>9</v>
      </c>
      <c r="G1" s="129" t="s">
        <v>12</v>
      </c>
      <c r="H1" s="129" t="s">
        <v>676</v>
      </c>
      <c r="I1" s="129" t="s">
        <v>677</v>
      </c>
      <c r="J1" s="129" t="s">
        <v>15</v>
      </c>
      <c r="K1" s="129" t="s">
        <v>16</v>
      </c>
      <c r="L1" s="129" t="s">
        <v>678</v>
      </c>
      <c r="M1" s="130" t="s">
        <v>24</v>
      </c>
      <c r="N1" t="s">
        <v>679</v>
      </c>
      <c r="O1" t="s">
        <v>680</v>
      </c>
      <c r="P1" t="s">
        <v>681</v>
      </c>
      <c r="Q1" t="s">
        <v>239</v>
      </c>
      <c r="R1" t="s">
        <v>682</v>
      </c>
    </row>
    <row r="2" spans="1:18" x14ac:dyDescent="0.35">
      <c r="A2">
        <v>118</v>
      </c>
      <c r="B2" t="s">
        <v>562</v>
      </c>
      <c r="C2" t="str">
        <f>B2</f>
        <v>SPO-12</v>
      </c>
      <c r="D2" t="s">
        <v>557</v>
      </c>
      <c r="E2" t="s">
        <v>33</v>
      </c>
      <c r="F2" t="s">
        <v>354</v>
      </c>
      <c r="G2" s="2" t="s">
        <v>31</v>
      </c>
      <c r="H2" t="s">
        <v>564</v>
      </c>
      <c r="I2" s="137" t="s">
        <v>683</v>
      </c>
      <c r="K2" t="s">
        <v>40</v>
      </c>
      <c r="L2" t="s">
        <v>684</v>
      </c>
      <c r="M2" s="131">
        <v>14500</v>
      </c>
      <c r="N2">
        <f>VLOOKUP(C2,'MCA (v2.1)'!$B$1:$V$47,17,FALSE)</f>
        <v>86</v>
      </c>
      <c r="O2">
        <f>VLOOKUP($C2,'MCA (v2.1)'!$B$1:$V$47,18,FALSE)</f>
        <v>16</v>
      </c>
      <c r="P2">
        <f>VLOOKUP($C2,'MCA (v2.1)'!$B$1:$V$47,19,FALSE)</f>
        <v>23</v>
      </c>
      <c r="Q2">
        <f>VLOOKUP($C2,'MCA (v2.1)'!$B$1:$V$47,20,FALSE)</f>
        <v>24</v>
      </c>
      <c r="R2">
        <f>VLOOKUP($C2,'MCA (v2.1)'!$B$1:$V$47,21,FALSE)</f>
        <v>23</v>
      </c>
    </row>
    <row r="3" spans="1:18" x14ac:dyDescent="0.35">
      <c r="A3">
        <v>120</v>
      </c>
      <c r="B3" t="s">
        <v>569</v>
      </c>
      <c r="C3" s="2" t="s">
        <v>562</v>
      </c>
      <c r="D3" t="s">
        <v>557</v>
      </c>
      <c r="E3" t="s">
        <v>33</v>
      </c>
      <c r="F3" t="s">
        <v>354</v>
      </c>
      <c r="G3" t="s">
        <v>44</v>
      </c>
      <c r="H3" t="s">
        <v>564</v>
      </c>
      <c r="I3" s="68" t="s">
        <v>685</v>
      </c>
      <c r="J3" t="s">
        <v>571</v>
      </c>
      <c r="K3" t="s">
        <v>40</v>
      </c>
      <c r="L3" t="s">
        <v>684</v>
      </c>
      <c r="M3" s="131">
        <v>8000</v>
      </c>
      <c r="N3">
        <f>VLOOKUP(C3,'MCA (v2.1)'!$B$1:$V$47,17,FALSE)</f>
        <v>86</v>
      </c>
      <c r="O3">
        <f>VLOOKUP($C3,'MCA (v2.1)'!$B$1:$V$47,18,FALSE)</f>
        <v>16</v>
      </c>
      <c r="P3">
        <f>VLOOKUP($C3,'MCA (v2.1)'!$B$1:$V$47,19,FALSE)</f>
        <v>23</v>
      </c>
      <c r="Q3">
        <f>VLOOKUP($C3,'MCA (v2.1)'!$B$1:$V$47,20,FALSE)</f>
        <v>24</v>
      </c>
      <c r="R3">
        <f>VLOOKUP($C3,'MCA (v2.1)'!$B$1:$V$47,21,FALSE)</f>
        <v>23</v>
      </c>
    </row>
    <row r="4" spans="1:18" x14ac:dyDescent="0.35">
      <c r="A4">
        <v>126</v>
      </c>
      <c r="B4" t="s">
        <v>587</v>
      </c>
      <c r="C4" s="2" t="s">
        <v>562</v>
      </c>
      <c r="D4" t="s">
        <v>557</v>
      </c>
      <c r="E4" t="s">
        <v>33</v>
      </c>
      <c r="F4" t="s">
        <v>354</v>
      </c>
      <c r="G4" t="s">
        <v>44</v>
      </c>
      <c r="H4" t="s">
        <v>564</v>
      </c>
      <c r="I4" s="106" t="s">
        <v>686</v>
      </c>
      <c r="J4" t="s">
        <v>589</v>
      </c>
      <c r="K4" t="s">
        <v>40</v>
      </c>
      <c r="L4" t="s">
        <v>684</v>
      </c>
      <c r="M4" s="131">
        <v>6500</v>
      </c>
      <c r="N4">
        <f>VLOOKUP(C4,'MCA (v2.1)'!$B$1:$V$47,17,FALSE)</f>
        <v>86</v>
      </c>
      <c r="O4">
        <f>VLOOKUP($C4,'MCA (v2.1)'!$B$1:$V$47,18,FALSE)</f>
        <v>16</v>
      </c>
      <c r="P4">
        <f>VLOOKUP($C4,'MCA (v2.1)'!$B$1:$V$47,19,FALSE)</f>
        <v>23</v>
      </c>
      <c r="Q4">
        <f>VLOOKUP($C4,'MCA (v2.1)'!$B$1:$V$47,20,FALSE)</f>
        <v>24</v>
      </c>
      <c r="R4">
        <f>VLOOKUP($C4,'MCA (v2.1)'!$B$1:$V$47,21,FALSE)</f>
        <v>23</v>
      </c>
    </row>
    <row r="5" spans="1:18" x14ac:dyDescent="0.35">
      <c r="A5">
        <v>21</v>
      </c>
      <c r="B5" t="s">
        <v>133</v>
      </c>
      <c r="C5" t="str">
        <f>B5</f>
        <v>EDU-25</v>
      </c>
      <c r="D5" t="s">
        <v>71</v>
      </c>
      <c r="E5" t="s">
        <v>33</v>
      </c>
      <c r="F5" t="s">
        <v>112</v>
      </c>
      <c r="G5" t="s">
        <v>44</v>
      </c>
      <c r="I5" s="68" t="s">
        <v>134</v>
      </c>
      <c r="J5" t="s">
        <v>135</v>
      </c>
      <c r="K5" t="s">
        <v>40</v>
      </c>
      <c r="L5" t="s">
        <v>684</v>
      </c>
      <c r="M5" s="131">
        <v>5000</v>
      </c>
      <c r="N5">
        <f>VLOOKUP(C5,'MCA (v2.1)'!$B$1:$V$47,17,FALSE)</f>
        <v>81</v>
      </c>
      <c r="O5">
        <f>VLOOKUP($C5,'MCA (v2.1)'!$B$1:$V$47,18,FALSE)</f>
        <v>18</v>
      </c>
      <c r="P5">
        <f>VLOOKUP($C5,'MCA (v2.1)'!$B$1:$V$47,19,FALSE)</f>
        <v>23</v>
      </c>
      <c r="Q5">
        <f>VLOOKUP($C5,'MCA (v2.1)'!$B$1:$V$47,20,FALSE)</f>
        <v>20</v>
      </c>
      <c r="R5">
        <f>VLOOKUP($C5,'MCA (v2.1)'!$B$1:$V$47,21,FALSE)</f>
        <v>20</v>
      </c>
    </row>
    <row r="6" spans="1:18" x14ac:dyDescent="0.35">
      <c r="A6">
        <v>66</v>
      </c>
      <c r="B6" t="s">
        <v>344</v>
      </c>
      <c r="C6" t="str">
        <f>B6</f>
        <v>HEA-19</v>
      </c>
      <c r="D6" t="s">
        <v>306</v>
      </c>
      <c r="E6" t="s">
        <v>79</v>
      </c>
      <c r="F6" t="s">
        <v>307</v>
      </c>
      <c r="G6" t="s">
        <v>44</v>
      </c>
      <c r="I6" s="57" t="s">
        <v>345</v>
      </c>
      <c r="J6" t="s">
        <v>346</v>
      </c>
      <c r="K6" t="s">
        <v>40</v>
      </c>
      <c r="L6" t="s">
        <v>684</v>
      </c>
      <c r="M6" s="131">
        <v>93000</v>
      </c>
      <c r="N6">
        <f>VLOOKUP(C6,'MCA (v2.1)'!$B$1:$V$47,17,FALSE)</f>
        <v>75</v>
      </c>
      <c r="O6">
        <f>VLOOKUP($C6,'MCA (v2.1)'!$B$1:$V$47,18,FALSE)</f>
        <v>16</v>
      </c>
      <c r="P6">
        <f>VLOOKUP($C6,'MCA (v2.1)'!$B$1:$V$47,19,FALSE)</f>
        <v>19</v>
      </c>
      <c r="Q6">
        <f>VLOOKUP($C6,'MCA (v2.1)'!$B$1:$V$47,20,FALSE)</f>
        <v>14</v>
      </c>
      <c r="R6">
        <f>VLOOKUP($C6,'MCA (v2.1)'!$B$1:$V$47,21,FALSE)</f>
        <v>26</v>
      </c>
    </row>
    <row r="7" spans="1:18" x14ac:dyDescent="0.35">
      <c r="A7">
        <v>1</v>
      </c>
      <c r="B7" t="s">
        <v>30</v>
      </c>
      <c r="C7" t="str">
        <f>B7</f>
        <v>AIR-11</v>
      </c>
      <c r="D7" t="s">
        <v>32</v>
      </c>
      <c r="E7" t="s">
        <v>33</v>
      </c>
      <c r="F7" t="s">
        <v>35</v>
      </c>
      <c r="G7" s="2" t="s">
        <v>31</v>
      </c>
      <c r="H7" t="s">
        <v>37</v>
      </c>
      <c r="I7" s="136" t="str">
        <f>H7</f>
        <v>Nauru Airport Terminal Redevelopment Program</v>
      </c>
      <c r="J7" t="s">
        <v>39</v>
      </c>
      <c r="K7" t="s">
        <v>40</v>
      </c>
      <c r="L7" t="s">
        <v>684</v>
      </c>
      <c r="M7" s="131">
        <v>20000</v>
      </c>
      <c r="N7">
        <f>VLOOKUP($C7,'MCA (v2.1)'!$B$1:$V$47,17,FALSE)</f>
        <v>70</v>
      </c>
      <c r="O7">
        <f>VLOOKUP($C7,'MCA (v2.1)'!$B$1:$V$47,18,FALSE)</f>
        <v>20</v>
      </c>
      <c r="P7">
        <f>VLOOKUP($C7,'MCA (v2.1)'!$B$1:$V$47,19,FALSE)</f>
        <v>9</v>
      </c>
      <c r="Q7">
        <f>VLOOKUP($C7,'MCA (v2.1)'!$B$1:$V$47,20,FALSE)</f>
        <v>14</v>
      </c>
      <c r="R7">
        <f>VLOOKUP($C7,'MCA (v2.1)'!$B$1:$V$47,21,FALSE)</f>
        <v>27</v>
      </c>
    </row>
    <row r="8" spans="1:18" x14ac:dyDescent="0.35">
      <c r="A8">
        <v>65</v>
      </c>
      <c r="B8" t="s">
        <v>338</v>
      </c>
      <c r="C8" t="str">
        <f>B8</f>
        <v>HEA-18</v>
      </c>
      <c r="D8" t="s">
        <v>306</v>
      </c>
      <c r="E8" t="s">
        <v>79</v>
      </c>
      <c r="F8" t="s">
        <v>307</v>
      </c>
      <c r="G8" t="s">
        <v>44</v>
      </c>
      <c r="I8" s="57" t="s">
        <v>339</v>
      </c>
      <c r="J8" t="s">
        <v>340</v>
      </c>
      <c r="K8" t="s">
        <v>40</v>
      </c>
      <c r="L8" t="s">
        <v>684</v>
      </c>
      <c r="M8" s="131">
        <v>53000</v>
      </c>
      <c r="N8">
        <f>VLOOKUP(C8,'MCA (v2.1)'!$B$1:$V$47,17,FALSE)</f>
        <v>65</v>
      </c>
      <c r="O8">
        <f>VLOOKUP($C8,'MCA (v2.1)'!$B$1:$V$47,18,FALSE)</f>
        <v>13</v>
      </c>
      <c r="P8">
        <f>VLOOKUP($C8,'MCA (v2.1)'!$B$1:$V$47,19,FALSE)</f>
        <v>19</v>
      </c>
      <c r="Q8">
        <f>VLOOKUP($C8,'MCA (v2.1)'!$B$1:$V$47,20,FALSE)</f>
        <v>11</v>
      </c>
      <c r="R8">
        <f>VLOOKUP($C8,'MCA (v2.1)'!$B$1:$V$47,21,FALSE)</f>
        <v>22</v>
      </c>
    </row>
    <row r="9" spans="1:18" x14ac:dyDescent="0.35">
      <c r="A9">
        <v>121</v>
      </c>
      <c r="B9" t="s">
        <v>572</v>
      </c>
      <c r="C9" s="2" t="s">
        <v>562</v>
      </c>
      <c r="D9" t="s">
        <v>557</v>
      </c>
      <c r="E9" t="s">
        <v>33</v>
      </c>
      <c r="F9" t="s">
        <v>354</v>
      </c>
      <c r="G9" t="s">
        <v>44</v>
      </c>
      <c r="H9" t="s">
        <v>564</v>
      </c>
      <c r="I9" s="106" t="s">
        <v>687</v>
      </c>
      <c r="J9" t="s">
        <v>574</v>
      </c>
      <c r="K9" t="s">
        <v>40</v>
      </c>
      <c r="L9" t="s">
        <v>688</v>
      </c>
      <c r="M9" s="131">
        <v>1500</v>
      </c>
      <c r="N9">
        <f>VLOOKUP(C9,'MCA (v2.1)'!$B$1:$V$47,17,FALSE)</f>
        <v>86</v>
      </c>
      <c r="O9">
        <f>VLOOKUP($C9,'MCA (v2.1)'!$B$1:$V$47,18,FALSE)</f>
        <v>16</v>
      </c>
      <c r="P9">
        <f>VLOOKUP($C9,'MCA (v2.1)'!$B$1:$V$47,19,FALSE)</f>
        <v>23</v>
      </c>
      <c r="Q9">
        <f>VLOOKUP($C9,'MCA (v2.1)'!$B$1:$V$47,20,FALSE)</f>
        <v>24</v>
      </c>
      <c r="R9">
        <f>VLOOKUP($C9,'MCA (v2.1)'!$B$1:$V$47,21,FALSE)</f>
        <v>23</v>
      </c>
    </row>
    <row r="10" spans="1:18" x14ac:dyDescent="0.35">
      <c r="A10">
        <v>122</v>
      </c>
      <c r="B10" t="s">
        <v>575</v>
      </c>
      <c r="C10" s="2" t="s">
        <v>562</v>
      </c>
      <c r="D10" t="s">
        <v>557</v>
      </c>
      <c r="E10" t="s">
        <v>33</v>
      </c>
      <c r="F10" t="s">
        <v>354</v>
      </c>
      <c r="G10" t="s">
        <v>44</v>
      </c>
      <c r="H10" t="s">
        <v>564</v>
      </c>
      <c r="I10" s="106" t="s">
        <v>689</v>
      </c>
      <c r="J10" t="s">
        <v>577</v>
      </c>
      <c r="K10" t="s">
        <v>40</v>
      </c>
      <c r="L10" t="s">
        <v>688</v>
      </c>
      <c r="M10" s="131">
        <v>750</v>
      </c>
      <c r="N10">
        <f>VLOOKUP(C10,'MCA (v2.1)'!$B$1:$V$47,17,FALSE)</f>
        <v>86</v>
      </c>
      <c r="O10">
        <f>VLOOKUP($C10,'MCA (v2.1)'!$B$1:$V$47,18,FALSE)</f>
        <v>16</v>
      </c>
      <c r="P10">
        <f>VLOOKUP($C10,'MCA (v2.1)'!$B$1:$V$47,19,FALSE)</f>
        <v>23</v>
      </c>
      <c r="Q10">
        <f>VLOOKUP($C10,'MCA (v2.1)'!$B$1:$V$47,20,FALSE)</f>
        <v>24</v>
      </c>
      <c r="R10">
        <f>VLOOKUP($C10,'MCA (v2.1)'!$B$1:$V$47,21,FALSE)</f>
        <v>23</v>
      </c>
    </row>
    <row r="11" spans="1:18" x14ac:dyDescent="0.35">
      <c r="A11">
        <v>123</v>
      </c>
      <c r="B11" t="s">
        <v>578</v>
      </c>
      <c r="C11" s="2" t="s">
        <v>562</v>
      </c>
      <c r="D11" t="s">
        <v>557</v>
      </c>
      <c r="E11" t="s">
        <v>33</v>
      </c>
      <c r="F11" t="s">
        <v>354</v>
      </c>
      <c r="G11" t="s">
        <v>44</v>
      </c>
      <c r="H11" t="s">
        <v>564</v>
      </c>
      <c r="I11" s="106" t="s">
        <v>690</v>
      </c>
      <c r="J11" t="s">
        <v>580</v>
      </c>
      <c r="K11" t="s">
        <v>40</v>
      </c>
      <c r="L11" t="s">
        <v>688</v>
      </c>
      <c r="M11" s="131">
        <v>4100</v>
      </c>
      <c r="N11">
        <f>VLOOKUP(C11,'MCA (v2.1)'!$B$1:$V$47,17,FALSE)</f>
        <v>86</v>
      </c>
      <c r="O11">
        <f>VLOOKUP($C11,'MCA (v2.1)'!$B$1:$V$47,18,FALSE)</f>
        <v>16</v>
      </c>
      <c r="P11">
        <f>VLOOKUP($C11,'MCA (v2.1)'!$B$1:$V$47,19,FALSE)</f>
        <v>23</v>
      </c>
      <c r="Q11">
        <f>VLOOKUP($C11,'MCA (v2.1)'!$B$1:$V$47,20,FALSE)</f>
        <v>24</v>
      </c>
      <c r="R11">
        <f>VLOOKUP($C11,'MCA (v2.1)'!$B$1:$V$47,21,FALSE)</f>
        <v>23</v>
      </c>
    </row>
    <row r="12" spans="1:18" x14ac:dyDescent="0.35">
      <c r="A12">
        <v>124</v>
      </c>
      <c r="B12" t="s">
        <v>581</v>
      </c>
      <c r="C12" s="2" t="s">
        <v>562</v>
      </c>
      <c r="D12" t="s">
        <v>557</v>
      </c>
      <c r="E12" t="s">
        <v>46</v>
      </c>
      <c r="F12" t="s">
        <v>354</v>
      </c>
      <c r="G12" t="s">
        <v>44</v>
      </c>
      <c r="H12" t="s">
        <v>564</v>
      </c>
      <c r="I12" s="106" t="s">
        <v>691</v>
      </c>
      <c r="J12" t="s">
        <v>583</v>
      </c>
      <c r="K12" t="s">
        <v>40</v>
      </c>
      <c r="L12" t="s">
        <v>688</v>
      </c>
      <c r="M12" s="131">
        <v>1000</v>
      </c>
      <c r="N12">
        <f>VLOOKUP(C12,'MCA (v2.1)'!$B$1:$V$47,17,FALSE)</f>
        <v>86</v>
      </c>
      <c r="O12">
        <f>VLOOKUP($C12,'MCA (v2.1)'!$B$1:$V$47,18,FALSE)</f>
        <v>16</v>
      </c>
      <c r="P12">
        <f>VLOOKUP($C12,'MCA (v2.1)'!$B$1:$V$47,19,FALSE)</f>
        <v>23</v>
      </c>
      <c r="Q12">
        <f>VLOOKUP($C12,'MCA (v2.1)'!$B$1:$V$47,20,FALSE)</f>
        <v>24</v>
      </c>
      <c r="R12">
        <f>VLOOKUP($C12,'MCA (v2.1)'!$B$1:$V$47,21,FALSE)</f>
        <v>23</v>
      </c>
    </row>
    <row r="13" spans="1:18" x14ac:dyDescent="0.35">
      <c r="A13">
        <v>17</v>
      </c>
      <c r="B13" t="s">
        <v>121</v>
      </c>
      <c r="C13" t="str">
        <f t="shared" ref="C13:C23" si="0">B13</f>
        <v>EDU-21</v>
      </c>
      <c r="D13" t="s">
        <v>71</v>
      </c>
      <c r="E13" t="s">
        <v>46</v>
      </c>
      <c r="F13" t="s">
        <v>112</v>
      </c>
      <c r="G13" t="s">
        <v>44</v>
      </c>
      <c r="H13" t="s">
        <v>118</v>
      </c>
      <c r="I13" s="68" t="s">
        <v>122</v>
      </c>
      <c r="J13" t="s">
        <v>123</v>
      </c>
      <c r="K13" t="s">
        <v>40</v>
      </c>
      <c r="L13" t="s">
        <v>688</v>
      </c>
      <c r="M13" s="131">
        <v>3000</v>
      </c>
      <c r="N13">
        <f>VLOOKUP(C13,'MCA (v2.1)'!$B$1:$V$47,17,FALSE)</f>
        <v>69</v>
      </c>
      <c r="O13">
        <f>VLOOKUP($C13,'MCA (v2.1)'!$B$1:$V$47,18,FALSE)</f>
        <v>19</v>
      </c>
      <c r="P13">
        <f>VLOOKUP($C13,'MCA (v2.1)'!$B$1:$V$47,19,FALSE)</f>
        <v>26</v>
      </c>
      <c r="Q13">
        <f>VLOOKUP($C13,'MCA (v2.1)'!$B$1:$V$47,20,FALSE)</f>
        <v>11</v>
      </c>
      <c r="R13">
        <f>VLOOKUP($C13,'MCA (v2.1)'!$B$1:$V$47,21,FALSE)</f>
        <v>13</v>
      </c>
    </row>
    <row r="14" spans="1:18" x14ac:dyDescent="0.35">
      <c r="A14">
        <v>20</v>
      </c>
      <c r="B14" t="s">
        <v>130</v>
      </c>
      <c r="C14" t="str">
        <f t="shared" si="0"/>
        <v>EDU-24</v>
      </c>
      <c r="D14" t="s">
        <v>71</v>
      </c>
      <c r="E14" t="s">
        <v>46</v>
      </c>
      <c r="F14" t="s">
        <v>112</v>
      </c>
      <c r="G14" t="s">
        <v>44</v>
      </c>
      <c r="H14" t="s">
        <v>118</v>
      </c>
      <c r="I14" s="68" t="s">
        <v>131</v>
      </c>
      <c r="J14" t="s">
        <v>132</v>
      </c>
      <c r="K14" t="s">
        <v>40</v>
      </c>
      <c r="L14" t="s">
        <v>688</v>
      </c>
      <c r="M14" s="131">
        <v>3000</v>
      </c>
      <c r="N14">
        <f>VLOOKUP(C14,'MCA (v2.1)'!$B$1:$V$47,17,FALSE)</f>
        <v>69</v>
      </c>
      <c r="O14">
        <f>VLOOKUP($C14,'MCA (v2.1)'!$B$1:$V$47,18,FALSE)</f>
        <v>12</v>
      </c>
      <c r="P14">
        <f>VLOOKUP($C14,'MCA (v2.1)'!$B$1:$V$47,19,FALSE)</f>
        <v>23</v>
      </c>
      <c r="Q14">
        <f>VLOOKUP($C14,'MCA (v2.1)'!$B$1:$V$47,20,FALSE)</f>
        <v>14</v>
      </c>
      <c r="R14">
        <f>VLOOKUP($C14,'MCA (v2.1)'!$B$1:$V$47,21,FALSE)</f>
        <v>20</v>
      </c>
    </row>
    <row r="15" spans="1:18" x14ac:dyDescent="0.35">
      <c r="A15">
        <v>33</v>
      </c>
      <c r="B15" t="s">
        <v>195</v>
      </c>
      <c r="C15" t="str">
        <f t="shared" si="0"/>
        <v>ENE-14</v>
      </c>
      <c r="D15" t="s">
        <v>161</v>
      </c>
      <c r="E15" t="s">
        <v>46</v>
      </c>
      <c r="F15" t="s">
        <v>170</v>
      </c>
      <c r="G15" t="s">
        <v>44</v>
      </c>
      <c r="H15" t="s">
        <v>196</v>
      </c>
      <c r="I15" s="57" t="s">
        <v>197</v>
      </c>
      <c r="J15" t="s">
        <v>198</v>
      </c>
      <c r="K15" t="s">
        <v>40</v>
      </c>
      <c r="L15" t="s">
        <v>688</v>
      </c>
      <c r="M15" s="131">
        <v>1200</v>
      </c>
      <c r="N15">
        <f>VLOOKUP(C15,'MCA (v2.1)'!$B$1:$V$47,17,FALSE)</f>
        <v>69</v>
      </c>
      <c r="O15">
        <f>VLOOKUP($C15,'MCA (v2.1)'!$B$1:$V$47,18,FALSE)</f>
        <v>12</v>
      </c>
      <c r="P15">
        <f>VLOOKUP($C15,'MCA (v2.1)'!$B$1:$V$47,19,FALSE)</f>
        <v>6</v>
      </c>
      <c r="Q15">
        <f>VLOOKUP($C15,'MCA (v2.1)'!$B$1:$V$47,20,FALSE)</f>
        <v>21</v>
      </c>
      <c r="R15">
        <f>VLOOKUP($C15,'MCA (v2.1)'!$B$1:$V$47,21,FALSE)</f>
        <v>30</v>
      </c>
    </row>
    <row r="16" spans="1:18" x14ac:dyDescent="0.35">
      <c r="A16">
        <v>38</v>
      </c>
      <c r="B16" t="s">
        <v>219</v>
      </c>
      <c r="C16" t="str">
        <f t="shared" si="0"/>
        <v>ENE-19</v>
      </c>
      <c r="D16" t="s">
        <v>161</v>
      </c>
      <c r="E16" t="s">
        <v>46</v>
      </c>
      <c r="F16" t="s">
        <v>170</v>
      </c>
      <c r="G16" t="s">
        <v>44</v>
      </c>
      <c r="I16" s="57" t="s">
        <v>221</v>
      </c>
      <c r="J16" t="s">
        <v>222</v>
      </c>
      <c r="K16" t="s">
        <v>40</v>
      </c>
      <c r="L16" t="s">
        <v>688</v>
      </c>
      <c r="M16" s="131">
        <v>1102</v>
      </c>
      <c r="N16">
        <f>VLOOKUP(C16,'MCA (v2.1)'!$B$1:$V$47,17,FALSE)</f>
        <v>68</v>
      </c>
      <c r="O16">
        <f>VLOOKUP($C16,'MCA (v2.1)'!$B$1:$V$47,18,FALSE)</f>
        <v>22</v>
      </c>
      <c r="P16">
        <f>VLOOKUP($C16,'MCA (v2.1)'!$B$1:$V$47,19,FALSE)</f>
        <v>6</v>
      </c>
      <c r="Q16">
        <f>VLOOKUP($C16,'MCA (v2.1)'!$B$1:$V$47,20,FALSE)</f>
        <v>14</v>
      </c>
      <c r="R16">
        <f>VLOOKUP($C16,'MCA (v2.1)'!$B$1:$V$47,21,FALSE)</f>
        <v>26</v>
      </c>
    </row>
    <row r="17" spans="1:18" x14ac:dyDescent="0.35">
      <c r="A17">
        <v>39</v>
      </c>
      <c r="B17" t="s">
        <v>225</v>
      </c>
      <c r="C17" t="str">
        <f t="shared" si="0"/>
        <v>ENE-20</v>
      </c>
      <c r="D17" t="s">
        <v>161</v>
      </c>
      <c r="E17" t="s">
        <v>46</v>
      </c>
      <c r="F17" t="s">
        <v>170</v>
      </c>
      <c r="G17" t="s">
        <v>44</v>
      </c>
      <c r="I17" s="57" t="s">
        <v>226</v>
      </c>
      <c r="J17" t="s">
        <v>227</v>
      </c>
      <c r="K17" t="s">
        <v>101</v>
      </c>
      <c r="L17" t="s">
        <v>688</v>
      </c>
      <c r="M17" s="131">
        <v>1396</v>
      </c>
      <c r="N17">
        <f>VLOOKUP(C17,'MCA (v2.1)'!$B$1:$V$47,17,FALSE)</f>
        <v>68</v>
      </c>
      <c r="O17">
        <f>VLOOKUP($C17,'MCA (v2.1)'!$B$1:$V$47,18,FALSE)</f>
        <v>22</v>
      </c>
      <c r="P17">
        <f>VLOOKUP($C17,'MCA (v2.1)'!$B$1:$V$47,19,FALSE)</f>
        <v>6</v>
      </c>
      <c r="Q17">
        <f>VLOOKUP($C17,'MCA (v2.1)'!$B$1:$V$47,20,FALSE)</f>
        <v>14</v>
      </c>
      <c r="R17">
        <f>VLOOKUP($C17,'MCA (v2.1)'!$B$1:$V$47,21,FALSE)</f>
        <v>26</v>
      </c>
    </row>
    <row r="18" spans="1:18" x14ac:dyDescent="0.35">
      <c r="A18">
        <v>37</v>
      </c>
      <c r="B18" t="s">
        <v>213</v>
      </c>
      <c r="C18" t="str">
        <f t="shared" si="0"/>
        <v>ENE-18</v>
      </c>
      <c r="D18" t="s">
        <v>161</v>
      </c>
      <c r="E18" t="s">
        <v>46</v>
      </c>
      <c r="F18" t="s">
        <v>170</v>
      </c>
      <c r="G18" t="s">
        <v>44</v>
      </c>
      <c r="I18" s="57" t="s">
        <v>215</v>
      </c>
      <c r="J18" t="s">
        <v>216</v>
      </c>
      <c r="K18" t="s">
        <v>40</v>
      </c>
      <c r="L18" t="s">
        <v>688</v>
      </c>
      <c r="M18" s="131">
        <v>1500</v>
      </c>
      <c r="N18">
        <f>VLOOKUP(C18,'MCA (v2.1)'!$B$1:$V$47,17,FALSE)</f>
        <v>67</v>
      </c>
      <c r="O18">
        <f>VLOOKUP($C18,'MCA (v2.1)'!$B$1:$V$47,18,FALSE)</f>
        <v>20</v>
      </c>
      <c r="P18">
        <f>VLOOKUP($C18,'MCA (v2.1)'!$B$1:$V$47,19,FALSE)</f>
        <v>6</v>
      </c>
      <c r="Q18">
        <f>VLOOKUP($C18,'MCA (v2.1)'!$B$1:$V$47,20,FALSE)</f>
        <v>14</v>
      </c>
      <c r="R18">
        <f>VLOOKUP($C18,'MCA (v2.1)'!$B$1:$V$47,21,FALSE)</f>
        <v>27</v>
      </c>
    </row>
    <row r="19" spans="1:18" x14ac:dyDescent="0.35">
      <c r="A19">
        <v>78</v>
      </c>
      <c r="B19" t="s">
        <v>403</v>
      </c>
      <c r="C19" t="str">
        <f t="shared" si="0"/>
        <v>JUS-12</v>
      </c>
      <c r="D19" t="s">
        <v>396</v>
      </c>
      <c r="E19" t="s">
        <v>57</v>
      </c>
      <c r="F19" t="s">
        <v>285</v>
      </c>
      <c r="G19" t="s">
        <v>44</v>
      </c>
      <c r="I19" s="68" t="s">
        <v>404</v>
      </c>
      <c r="J19" t="s">
        <v>405</v>
      </c>
      <c r="K19" t="s">
        <v>40</v>
      </c>
      <c r="L19" t="s">
        <v>688</v>
      </c>
      <c r="M19" s="131">
        <v>500</v>
      </c>
      <c r="N19">
        <f>VLOOKUP(C19,'MCA (v2.1)'!$B$1:$V$47,17,FALSE)</f>
        <v>65</v>
      </c>
      <c r="O19">
        <f>VLOOKUP($C19,'MCA (v2.1)'!$B$1:$V$47,18,FALSE)</f>
        <v>19</v>
      </c>
      <c r="P19">
        <f>VLOOKUP($C19,'MCA (v2.1)'!$B$1:$V$47,19,FALSE)</f>
        <v>12</v>
      </c>
      <c r="Q19">
        <f>VLOOKUP($C19,'MCA (v2.1)'!$B$1:$V$47,20,FALSE)</f>
        <v>14</v>
      </c>
      <c r="R19">
        <f>VLOOKUP($C19,'MCA (v2.1)'!$B$1:$V$47,21,FALSE)</f>
        <v>20</v>
      </c>
    </row>
    <row r="20" spans="1:18" x14ac:dyDescent="0.35">
      <c r="A20">
        <v>54</v>
      </c>
      <c r="B20" t="s">
        <v>284</v>
      </c>
      <c r="C20" t="str">
        <f t="shared" si="0"/>
        <v>ENV-23</v>
      </c>
      <c r="D20" t="s">
        <v>239</v>
      </c>
      <c r="E20" t="s">
        <v>46</v>
      </c>
      <c r="F20" t="s">
        <v>285</v>
      </c>
      <c r="G20" t="s">
        <v>44</v>
      </c>
      <c r="I20" s="134" t="s">
        <v>286</v>
      </c>
      <c r="J20" t="s">
        <v>287</v>
      </c>
      <c r="K20" t="s">
        <v>40</v>
      </c>
      <c r="L20" t="s">
        <v>688</v>
      </c>
      <c r="M20" s="131">
        <v>400</v>
      </c>
      <c r="N20">
        <f>VLOOKUP(C20,'MCA (v2.1)'!$B$1:$V$47,17,FALSE)</f>
        <v>64</v>
      </c>
      <c r="O20">
        <f>VLOOKUP($C20,'MCA (v2.1)'!$B$1:$V$47,18,FALSE)</f>
        <v>9</v>
      </c>
      <c r="P20">
        <f>VLOOKUP($C20,'MCA (v2.1)'!$B$1:$V$47,19,FALSE)</f>
        <v>9</v>
      </c>
      <c r="Q20">
        <f>VLOOKUP($C20,'MCA (v2.1)'!$B$1:$V$47,20,FALSE)</f>
        <v>20</v>
      </c>
      <c r="R20">
        <f>VLOOKUP($C20,'MCA (v2.1)'!$B$1:$V$47,21,FALSE)</f>
        <v>26</v>
      </c>
    </row>
    <row r="21" spans="1:18" x14ac:dyDescent="0.35">
      <c r="A21">
        <v>125</v>
      </c>
      <c r="B21" t="s">
        <v>584</v>
      </c>
      <c r="C21" t="str">
        <f t="shared" si="0"/>
        <v>SPO-19</v>
      </c>
      <c r="D21" t="s">
        <v>557</v>
      </c>
      <c r="E21" t="s">
        <v>33</v>
      </c>
      <c r="F21" t="s">
        <v>354</v>
      </c>
      <c r="G21" t="s">
        <v>44</v>
      </c>
      <c r="H21" t="s">
        <v>564</v>
      </c>
      <c r="I21" s="68" t="s">
        <v>692</v>
      </c>
      <c r="J21" t="s">
        <v>586</v>
      </c>
      <c r="K21" t="s">
        <v>40</v>
      </c>
      <c r="L21" t="s">
        <v>688</v>
      </c>
      <c r="M21" s="131">
        <v>2500</v>
      </c>
      <c r="N21">
        <f>VLOOKUP(C21,'MCA (v2.1)'!$B$1:$V$47,17,FALSE)</f>
        <v>64</v>
      </c>
      <c r="O21">
        <f>VLOOKUP($C21,'MCA (v2.1)'!$B$1:$V$47,18,FALSE)</f>
        <v>13</v>
      </c>
      <c r="P21">
        <f>VLOOKUP($C21,'MCA (v2.1)'!$B$1:$V$47,19,FALSE)</f>
        <v>23</v>
      </c>
      <c r="Q21">
        <f>VLOOKUP($C21,'MCA (v2.1)'!$B$1:$V$47,20,FALSE)</f>
        <v>9</v>
      </c>
      <c r="R21">
        <f>VLOOKUP($C21,'MCA (v2.1)'!$B$1:$V$47,21,FALSE)</f>
        <v>19</v>
      </c>
    </row>
    <row r="22" spans="1:18" x14ac:dyDescent="0.35">
      <c r="A22">
        <v>82</v>
      </c>
      <c r="B22" t="s">
        <v>418</v>
      </c>
      <c r="C22" t="str">
        <f t="shared" si="0"/>
        <v>LAN-15</v>
      </c>
      <c r="D22" t="s">
        <v>411</v>
      </c>
      <c r="E22" t="s">
        <v>79</v>
      </c>
      <c r="F22" t="s">
        <v>251</v>
      </c>
      <c r="G22" t="s">
        <v>44</v>
      </c>
      <c r="H22" t="s">
        <v>693</v>
      </c>
      <c r="I22" s="72" t="s">
        <v>694</v>
      </c>
      <c r="J22" t="s">
        <v>420</v>
      </c>
      <c r="K22" t="s">
        <v>40</v>
      </c>
      <c r="L22" t="s">
        <v>688</v>
      </c>
      <c r="M22" s="131">
        <v>2000</v>
      </c>
      <c r="N22">
        <f>VLOOKUP(C22,'MCA (v2.1)'!$B$1:$V$47,17,FALSE)</f>
        <v>62</v>
      </c>
      <c r="O22">
        <f>VLOOKUP($C22,'MCA (v2.1)'!$B$1:$V$47,18,FALSE)</f>
        <v>9</v>
      </c>
      <c r="P22">
        <f>VLOOKUP($C22,'MCA (v2.1)'!$B$1:$V$47,19,FALSE)</f>
        <v>6</v>
      </c>
      <c r="Q22">
        <f>VLOOKUP($C22,'MCA (v2.1)'!$B$1:$V$47,20,FALSE)</f>
        <v>27</v>
      </c>
      <c r="R22">
        <f>VLOOKUP($C22,'MCA (v2.1)'!$B$1:$V$47,21,FALSE)</f>
        <v>20</v>
      </c>
    </row>
    <row r="23" spans="1:18" x14ac:dyDescent="0.35">
      <c r="A23">
        <v>61</v>
      </c>
      <c r="B23" t="s">
        <v>320</v>
      </c>
      <c r="C23" t="str">
        <f t="shared" si="0"/>
        <v>HEA-14</v>
      </c>
      <c r="D23" t="s">
        <v>306</v>
      </c>
      <c r="E23" t="s">
        <v>33</v>
      </c>
      <c r="F23" t="s">
        <v>307</v>
      </c>
      <c r="G23" t="s">
        <v>44</v>
      </c>
      <c r="I23" s="57" t="s">
        <v>322</v>
      </c>
      <c r="J23" t="s">
        <v>323</v>
      </c>
      <c r="K23" t="s">
        <v>101</v>
      </c>
      <c r="L23" t="s">
        <v>695</v>
      </c>
      <c r="M23" s="131">
        <v>2000</v>
      </c>
      <c r="N23">
        <f>VLOOKUP(C23,'MCA (v2.1)'!$B$1:$V$47,17,FALSE)</f>
        <v>59</v>
      </c>
      <c r="O23">
        <f>VLOOKUP($C23,'MCA (v2.1)'!$B$1:$V$47,18,FALSE)</f>
        <v>6</v>
      </c>
      <c r="P23">
        <f>VLOOKUP($C23,'MCA (v2.1)'!$B$1:$V$47,19,FALSE)</f>
        <v>19</v>
      </c>
      <c r="Q23">
        <f>VLOOKUP($C23,'MCA (v2.1)'!$B$1:$V$47,20,FALSE)</f>
        <v>11</v>
      </c>
      <c r="R23">
        <f>VLOOKUP($C23,'MCA (v2.1)'!$B$1:$V$47,21,FALSE)</f>
        <v>23</v>
      </c>
    </row>
    <row r="24" spans="1:18" x14ac:dyDescent="0.35">
      <c r="A24">
        <v>53</v>
      </c>
      <c r="B24" t="s">
        <v>282</v>
      </c>
      <c r="C24" t="s">
        <v>282</v>
      </c>
      <c r="D24" t="s">
        <v>239</v>
      </c>
      <c r="E24" t="s">
        <v>278</v>
      </c>
      <c r="F24" t="s">
        <v>251</v>
      </c>
      <c r="G24" s="2" t="s">
        <v>31</v>
      </c>
      <c r="H24" t="s">
        <v>253</v>
      </c>
      <c r="I24" s="138" t="s">
        <v>696</v>
      </c>
      <c r="J24" t="s">
        <v>280</v>
      </c>
      <c r="K24" t="s">
        <v>40</v>
      </c>
      <c r="L24" t="s">
        <v>695</v>
      </c>
      <c r="M24" s="131">
        <v>2000</v>
      </c>
      <c r="N24">
        <f>VLOOKUP(C24,'MCA (v2.1)'!$B$1:$V$47,17,FALSE)</f>
        <v>56</v>
      </c>
      <c r="O24">
        <f>VLOOKUP($C24,'MCA (v2.1)'!$B$1:$V$47,18,FALSE)</f>
        <v>3</v>
      </c>
      <c r="P24">
        <f>VLOOKUP($C24,'MCA (v2.1)'!$B$1:$V$47,19,FALSE)</f>
        <v>6</v>
      </c>
      <c r="Q24">
        <f>VLOOKUP($C24,'MCA (v2.1)'!$B$1:$V$47,20,FALSE)</f>
        <v>30</v>
      </c>
      <c r="R24">
        <f>VLOOKUP($C24,'MCA (v2.1)'!$B$1:$V$47,21,FALSE)</f>
        <v>17</v>
      </c>
    </row>
    <row r="25" spans="1:18" x14ac:dyDescent="0.35">
      <c r="A25">
        <v>45</v>
      </c>
      <c r="B25" t="s">
        <v>249</v>
      </c>
      <c r="C25" s="2" t="s">
        <v>282</v>
      </c>
      <c r="D25" t="s">
        <v>239</v>
      </c>
      <c r="E25" t="s">
        <v>33</v>
      </c>
      <c r="F25" t="s">
        <v>251</v>
      </c>
      <c r="G25" t="s">
        <v>44</v>
      </c>
      <c r="H25" t="s">
        <v>253</v>
      </c>
      <c r="I25" s="106" t="s">
        <v>697</v>
      </c>
      <c r="J25" t="s">
        <v>255</v>
      </c>
      <c r="K25" t="s">
        <v>40</v>
      </c>
      <c r="L25" t="s">
        <v>695</v>
      </c>
      <c r="M25" s="131">
        <v>396</v>
      </c>
      <c r="N25">
        <f>VLOOKUP(C25,'MCA (v2.1)'!$B$1:$V$47,17,FALSE)</f>
        <v>56</v>
      </c>
      <c r="O25">
        <f>VLOOKUP($C25,'MCA (v2.1)'!$B$1:$V$47,18,FALSE)</f>
        <v>3</v>
      </c>
      <c r="P25">
        <f>VLOOKUP($C25,'MCA (v2.1)'!$B$1:$V$47,19,FALSE)</f>
        <v>6</v>
      </c>
      <c r="Q25">
        <f>VLOOKUP($C25,'MCA (v2.1)'!$B$1:$V$47,20,FALSE)</f>
        <v>30</v>
      </c>
      <c r="R25">
        <f>VLOOKUP($C25,'MCA (v2.1)'!$B$1:$V$47,21,FALSE)</f>
        <v>17</v>
      </c>
    </row>
    <row r="26" spans="1:18" x14ac:dyDescent="0.35">
      <c r="A26">
        <v>46</v>
      </c>
      <c r="B26" t="s">
        <v>259</v>
      </c>
      <c r="C26" s="2" t="s">
        <v>282</v>
      </c>
      <c r="D26" t="s">
        <v>239</v>
      </c>
      <c r="E26" t="s">
        <v>33</v>
      </c>
      <c r="F26" t="s">
        <v>251</v>
      </c>
      <c r="G26" t="s">
        <v>44</v>
      </c>
      <c r="H26" t="s">
        <v>253</v>
      </c>
      <c r="I26" s="106" t="s">
        <v>698</v>
      </c>
      <c r="J26" t="s">
        <v>261</v>
      </c>
      <c r="K26" t="s">
        <v>40</v>
      </c>
      <c r="L26" t="s">
        <v>695</v>
      </c>
      <c r="M26" s="131">
        <v>492</v>
      </c>
      <c r="N26">
        <f>VLOOKUP(C26,'MCA (v2.1)'!$B$1:$V$47,17,FALSE)</f>
        <v>56</v>
      </c>
      <c r="O26">
        <f>VLOOKUP($C26,'MCA (v2.1)'!$B$1:$V$47,18,FALSE)</f>
        <v>3</v>
      </c>
      <c r="P26">
        <f>VLOOKUP($C26,'MCA (v2.1)'!$B$1:$V$47,19,FALSE)</f>
        <v>6</v>
      </c>
      <c r="Q26">
        <f>VLOOKUP($C26,'MCA (v2.1)'!$B$1:$V$47,20,FALSE)</f>
        <v>30</v>
      </c>
      <c r="R26">
        <f>VLOOKUP($C26,'MCA (v2.1)'!$B$1:$V$47,21,FALSE)</f>
        <v>17</v>
      </c>
    </row>
    <row r="27" spans="1:18" x14ac:dyDescent="0.35">
      <c r="A27">
        <v>47</v>
      </c>
      <c r="B27" t="s">
        <v>262</v>
      </c>
      <c r="C27" s="2" t="s">
        <v>282</v>
      </c>
      <c r="D27" t="s">
        <v>239</v>
      </c>
      <c r="E27" t="s">
        <v>33</v>
      </c>
      <c r="F27" t="s">
        <v>251</v>
      </c>
      <c r="G27" t="s">
        <v>44</v>
      </c>
      <c r="H27" t="s">
        <v>253</v>
      </c>
      <c r="I27" s="106" t="s">
        <v>699</v>
      </c>
      <c r="J27" t="s">
        <v>264</v>
      </c>
      <c r="K27" t="s">
        <v>40</v>
      </c>
      <c r="L27" t="s">
        <v>695</v>
      </c>
      <c r="M27" s="131">
        <v>2316</v>
      </c>
      <c r="N27">
        <f>VLOOKUP(C27,'MCA (v2.1)'!$B$1:$V$47,17,FALSE)</f>
        <v>56</v>
      </c>
      <c r="O27">
        <f>VLOOKUP($C27,'MCA (v2.1)'!$B$1:$V$47,18,FALSE)</f>
        <v>3</v>
      </c>
      <c r="P27">
        <f>VLOOKUP($C27,'MCA (v2.1)'!$B$1:$V$47,19,FALSE)</f>
        <v>6</v>
      </c>
      <c r="Q27">
        <f>VLOOKUP($C27,'MCA (v2.1)'!$B$1:$V$47,20,FALSE)</f>
        <v>30</v>
      </c>
      <c r="R27">
        <f>VLOOKUP($C27,'MCA (v2.1)'!$B$1:$V$47,21,FALSE)</f>
        <v>17</v>
      </c>
    </row>
    <row r="28" spans="1:18" x14ac:dyDescent="0.35">
      <c r="A28">
        <v>48</v>
      </c>
      <c r="B28" t="s">
        <v>266</v>
      </c>
      <c r="C28" s="2" t="s">
        <v>282</v>
      </c>
      <c r="D28" t="s">
        <v>239</v>
      </c>
      <c r="E28" t="s">
        <v>33</v>
      </c>
      <c r="F28" t="s">
        <v>251</v>
      </c>
      <c r="G28" t="s">
        <v>44</v>
      </c>
      <c r="H28" t="s">
        <v>253</v>
      </c>
      <c r="I28" s="135" t="s">
        <v>700</v>
      </c>
      <c r="J28" t="s">
        <v>268</v>
      </c>
      <c r="K28" t="s">
        <v>40</v>
      </c>
      <c r="L28" t="s">
        <v>695</v>
      </c>
      <c r="M28" s="131">
        <v>2484</v>
      </c>
      <c r="N28">
        <f>VLOOKUP(C28,'MCA (v2.1)'!$B$1:$V$47,17,FALSE)</f>
        <v>56</v>
      </c>
      <c r="O28">
        <f>VLOOKUP($C28,'MCA (v2.1)'!$B$1:$V$47,18,FALSE)</f>
        <v>3</v>
      </c>
      <c r="P28">
        <f>VLOOKUP($C28,'MCA (v2.1)'!$B$1:$V$47,19,FALSE)</f>
        <v>6</v>
      </c>
      <c r="Q28">
        <f>VLOOKUP($C28,'MCA (v2.1)'!$B$1:$V$47,20,FALSE)</f>
        <v>30</v>
      </c>
      <c r="R28">
        <f>VLOOKUP($C28,'MCA (v2.1)'!$B$1:$V$47,21,FALSE)</f>
        <v>17</v>
      </c>
    </row>
    <row r="29" spans="1:18" x14ac:dyDescent="0.35">
      <c r="A29">
        <v>49</v>
      </c>
      <c r="B29" t="s">
        <v>269</v>
      </c>
      <c r="C29" s="2" t="s">
        <v>282</v>
      </c>
      <c r="D29" t="s">
        <v>239</v>
      </c>
      <c r="E29" t="s">
        <v>33</v>
      </c>
      <c r="F29" t="s">
        <v>251</v>
      </c>
      <c r="G29" t="s">
        <v>44</v>
      </c>
      <c r="H29" t="s">
        <v>253</v>
      </c>
      <c r="I29" s="106" t="s">
        <v>701</v>
      </c>
      <c r="J29" t="s">
        <v>271</v>
      </c>
      <c r="K29" t="s">
        <v>101</v>
      </c>
      <c r="L29" t="s">
        <v>695</v>
      </c>
      <c r="M29" s="131">
        <v>324.5</v>
      </c>
      <c r="N29">
        <f>VLOOKUP(C29,'MCA (v2.1)'!$B$1:$V$47,17,FALSE)</f>
        <v>56</v>
      </c>
      <c r="O29">
        <f>VLOOKUP($C29,'MCA (v2.1)'!$B$1:$V$47,18,FALSE)</f>
        <v>3</v>
      </c>
      <c r="P29">
        <f>VLOOKUP($C29,'MCA (v2.1)'!$B$1:$V$47,19,FALSE)</f>
        <v>6</v>
      </c>
      <c r="Q29">
        <f>VLOOKUP($C29,'MCA (v2.1)'!$B$1:$V$47,20,FALSE)</f>
        <v>30</v>
      </c>
      <c r="R29">
        <f>VLOOKUP($C29,'MCA (v2.1)'!$B$1:$V$47,21,FALSE)</f>
        <v>17</v>
      </c>
    </row>
    <row r="30" spans="1:18" x14ac:dyDescent="0.35">
      <c r="A30">
        <v>51</v>
      </c>
      <c r="B30" t="s">
        <v>275</v>
      </c>
      <c r="C30" s="2" t="s">
        <v>282</v>
      </c>
      <c r="D30" t="s">
        <v>239</v>
      </c>
      <c r="E30" t="s">
        <v>33</v>
      </c>
      <c r="F30" t="s">
        <v>251</v>
      </c>
      <c r="G30" t="s">
        <v>44</v>
      </c>
      <c r="H30" t="s">
        <v>253</v>
      </c>
      <c r="I30" s="106" t="s">
        <v>702</v>
      </c>
      <c r="J30" t="s">
        <v>276</v>
      </c>
      <c r="K30" t="s">
        <v>101</v>
      </c>
      <c r="L30" t="s">
        <v>695</v>
      </c>
      <c r="M30" s="131">
        <v>220</v>
      </c>
      <c r="N30">
        <f>VLOOKUP(C30,'MCA (v2.1)'!$B$1:$V$47,17,FALSE)</f>
        <v>56</v>
      </c>
      <c r="O30">
        <f>VLOOKUP($C30,'MCA (v2.1)'!$B$1:$V$47,18,FALSE)</f>
        <v>3</v>
      </c>
      <c r="P30">
        <f>VLOOKUP($C30,'MCA (v2.1)'!$B$1:$V$47,19,FALSE)</f>
        <v>6</v>
      </c>
      <c r="Q30">
        <f>VLOOKUP($C30,'MCA (v2.1)'!$B$1:$V$47,20,FALSE)</f>
        <v>30</v>
      </c>
      <c r="R30">
        <f>VLOOKUP($C30,'MCA (v2.1)'!$B$1:$V$47,21,FALSE)</f>
        <v>17</v>
      </c>
    </row>
    <row r="31" spans="1:18" x14ac:dyDescent="0.35">
      <c r="A31">
        <v>52</v>
      </c>
      <c r="B31" t="s">
        <v>277</v>
      </c>
      <c r="C31" s="2" t="s">
        <v>282</v>
      </c>
      <c r="D31" t="s">
        <v>239</v>
      </c>
      <c r="E31" t="s">
        <v>278</v>
      </c>
      <c r="F31" t="s">
        <v>251</v>
      </c>
      <c r="G31" t="s">
        <v>44</v>
      </c>
      <c r="H31" t="s">
        <v>253</v>
      </c>
      <c r="I31" s="106" t="s">
        <v>703</v>
      </c>
      <c r="J31" t="s">
        <v>280</v>
      </c>
      <c r="K31" t="s">
        <v>40</v>
      </c>
      <c r="L31" t="s">
        <v>695</v>
      </c>
      <c r="M31" s="131">
        <v>770</v>
      </c>
      <c r="N31">
        <f>VLOOKUP(C31,'MCA (v2.1)'!$B$1:$V$47,17,FALSE)</f>
        <v>56</v>
      </c>
      <c r="O31">
        <f>VLOOKUP($C31,'MCA (v2.1)'!$B$1:$V$47,18,FALSE)</f>
        <v>3</v>
      </c>
      <c r="P31">
        <f>VLOOKUP($C31,'MCA (v2.1)'!$B$1:$V$47,19,FALSE)</f>
        <v>6</v>
      </c>
      <c r="Q31">
        <f>VLOOKUP($C31,'MCA (v2.1)'!$B$1:$V$47,20,FALSE)</f>
        <v>30</v>
      </c>
      <c r="R31">
        <f>VLOOKUP($C31,'MCA (v2.1)'!$B$1:$V$47,21,FALSE)</f>
        <v>17</v>
      </c>
    </row>
    <row r="32" spans="1:18" x14ac:dyDescent="0.35">
      <c r="A32">
        <v>23</v>
      </c>
      <c r="B32" t="s">
        <v>139</v>
      </c>
      <c r="C32" t="str">
        <f>B32</f>
        <v>EMG-11</v>
      </c>
      <c r="D32" t="s">
        <v>140</v>
      </c>
      <c r="E32" t="s">
        <v>57</v>
      </c>
      <c r="F32" t="s">
        <v>142</v>
      </c>
      <c r="G32" t="s">
        <v>44</v>
      </c>
      <c r="I32" s="68" t="s">
        <v>143</v>
      </c>
      <c r="J32" t="s">
        <v>144</v>
      </c>
      <c r="K32" t="s">
        <v>40</v>
      </c>
      <c r="L32" t="s">
        <v>695</v>
      </c>
      <c r="M32" s="131">
        <v>2000</v>
      </c>
      <c r="N32">
        <f>VLOOKUP(C32,'MCA (v2.1)'!$B$1:$V$47,17,FALSE)</f>
        <v>53</v>
      </c>
      <c r="O32">
        <f>VLOOKUP($C32,'MCA (v2.1)'!$B$1:$V$47,18,FALSE)</f>
        <v>16</v>
      </c>
      <c r="P32">
        <f>VLOOKUP($C32,'MCA (v2.1)'!$B$1:$V$47,19,FALSE)</f>
        <v>3</v>
      </c>
      <c r="Q32">
        <f>VLOOKUP($C32,'MCA (v2.1)'!$B$1:$V$47,20,FALSE)</f>
        <v>11</v>
      </c>
      <c r="R32">
        <f>VLOOKUP($C32,'MCA (v2.1)'!$B$1:$V$47,21,FALSE)</f>
        <v>23</v>
      </c>
    </row>
    <row r="33" spans="1:18" x14ac:dyDescent="0.35">
      <c r="A33">
        <v>140</v>
      </c>
      <c r="B33" t="s">
        <v>645</v>
      </c>
      <c r="C33" t="str">
        <f>B33</f>
        <v>WAS-13</v>
      </c>
      <c r="D33" t="s">
        <v>611</v>
      </c>
      <c r="E33" t="s">
        <v>33</v>
      </c>
      <c r="F33" t="s">
        <v>647</v>
      </c>
      <c r="G33" t="s">
        <v>44</v>
      </c>
      <c r="I33" s="57" t="s">
        <v>648</v>
      </c>
      <c r="J33" t="s">
        <v>649</v>
      </c>
      <c r="K33" t="s">
        <v>40</v>
      </c>
      <c r="L33" t="s">
        <v>695</v>
      </c>
      <c r="M33" s="131">
        <v>350</v>
      </c>
      <c r="N33">
        <f>VLOOKUP(C33,'MCA (v2.1)'!$B$1:$V$47,17,FALSE)</f>
        <v>53</v>
      </c>
      <c r="O33">
        <f>VLOOKUP($C33,'MCA (v2.1)'!$B$1:$V$47,18,FALSE)</f>
        <v>13</v>
      </c>
      <c r="P33">
        <f>VLOOKUP($C33,'MCA (v2.1)'!$B$1:$V$47,19,FALSE)</f>
        <v>6</v>
      </c>
      <c r="Q33">
        <f>VLOOKUP($C33,'MCA (v2.1)'!$B$1:$V$47,20,FALSE)</f>
        <v>17</v>
      </c>
      <c r="R33">
        <f>VLOOKUP($C33,'MCA (v2.1)'!$B$1:$V$47,21,FALSE)</f>
        <v>17</v>
      </c>
    </row>
    <row r="34" spans="1:18" x14ac:dyDescent="0.35">
      <c r="A34">
        <v>83</v>
      </c>
      <c r="B34" t="s">
        <v>422</v>
      </c>
      <c r="C34" s="2" t="s">
        <v>410</v>
      </c>
      <c r="D34" t="s">
        <v>411</v>
      </c>
      <c r="E34" t="s">
        <v>79</v>
      </c>
      <c r="F34" t="s">
        <v>251</v>
      </c>
      <c r="G34" t="s">
        <v>44</v>
      </c>
      <c r="H34" t="s">
        <v>693</v>
      </c>
      <c r="I34" s="105" t="s">
        <v>704</v>
      </c>
      <c r="J34" t="s">
        <v>424</v>
      </c>
      <c r="K34" t="s">
        <v>40</v>
      </c>
      <c r="L34" t="s">
        <v>695</v>
      </c>
      <c r="M34" s="131">
        <v>250</v>
      </c>
      <c r="N34">
        <f>VLOOKUP(C34,'MCA (v2.1)'!$B$1:$V$47,17,FALSE)</f>
        <v>51</v>
      </c>
      <c r="O34">
        <f>VLOOKUP($C34,'MCA (v2.1)'!$B$1:$V$47,18,FALSE)</f>
        <v>9</v>
      </c>
      <c r="P34">
        <f>VLOOKUP($C34,'MCA (v2.1)'!$B$1:$V$47,19,FALSE)</f>
        <v>12</v>
      </c>
      <c r="Q34">
        <f>VLOOKUP($C34,'MCA (v2.1)'!$B$1:$V$47,20,FALSE)</f>
        <v>14</v>
      </c>
      <c r="R34">
        <f>VLOOKUP($C34,'MCA (v2.1)'!$B$1:$V$47,21,FALSE)</f>
        <v>16</v>
      </c>
    </row>
    <row r="35" spans="1:18" x14ac:dyDescent="0.35">
      <c r="A35">
        <v>84</v>
      </c>
      <c r="B35" t="s">
        <v>425</v>
      </c>
      <c r="C35" s="2" t="s">
        <v>410</v>
      </c>
      <c r="D35" t="s">
        <v>411</v>
      </c>
      <c r="E35" t="s">
        <v>79</v>
      </c>
      <c r="F35" t="s">
        <v>251</v>
      </c>
      <c r="G35" t="s">
        <v>44</v>
      </c>
      <c r="H35" t="s">
        <v>693</v>
      </c>
      <c r="I35" s="105" t="s">
        <v>705</v>
      </c>
      <c r="J35" t="s">
        <v>427</v>
      </c>
      <c r="K35" t="s">
        <v>40</v>
      </c>
      <c r="L35" t="s">
        <v>695</v>
      </c>
      <c r="M35" s="131">
        <v>750</v>
      </c>
      <c r="N35">
        <f>VLOOKUP(C35,'MCA (v2.1)'!$B$1:$V$47,17,FALSE)</f>
        <v>51</v>
      </c>
      <c r="O35">
        <f>VLOOKUP($C35,'MCA (v2.1)'!$B$1:$V$47,18,FALSE)</f>
        <v>9</v>
      </c>
      <c r="P35">
        <f>VLOOKUP($C35,'MCA (v2.1)'!$B$1:$V$47,19,FALSE)</f>
        <v>12</v>
      </c>
      <c r="Q35">
        <f>VLOOKUP($C35,'MCA (v2.1)'!$B$1:$V$47,20,FALSE)</f>
        <v>14</v>
      </c>
      <c r="R35">
        <f>VLOOKUP($C35,'MCA (v2.1)'!$B$1:$V$47,21,FALSE)</f>
        <v>16</v>
      </c>
    </row>
    <row r="36" spans="1:18" x14ac:dyDescent="0.35">
      <c r="A36">
        <v>85</v>
      </c>
      <c r="B36" t="s">
        <v>428</v>
      </c>
      <c r="C36" s="2" t="s">
        <v>410</v>
      </c>
      <c r="D36" t="s">
        <v>411</v>
      </c>
      <c r="E36" t="s">
        <v>278</v>
      </c>
      <c r="F36" t="s">
        <v>251</v>
      </c>
      <c r="G36" t="s">
        <v>44</v>
      </c>
      <c r="H36" t="s">
        <v>693</v>
      </c>
      <c r="I36" s="106" t="s">
        <v>706</v>
      </c>
      <c r="J36" t="s">
        <v>430</v>
      </c>
      <c r="K36" t="s">
        <v>40</v>
      </c>
      <c r="L36" t="s">
        <v>695</v>
      </c>
      <c r="M36" s="131">
        <v>250</v>
      </c>
      <c r="N36">
        <f>VLOOKUP(C36,'MCA (v2.1)'!$B$1:$V$47,17,FALSE)</f>
        <v>51</v>
      </c>
      <c r="O36">
        <f>VLOOKUP($C36,'MCA (v2.1)'!$B$1:$V$47,18,FALSE)</f>
        <v>9</v>
      </c>
      <c r="P36">
        <f>VLOOKUP($C36,'MCA (v2.1)'!$B$1:$V$47,19,FALSE)</f>
        <v>12</v>
      </c>
      <c r="Q36">
        <f>VLOOKUP($C36,'MCA (v2.1)'!$B$1:$V$47,20,FALSE)</f>
        <v>14</v>
      </c>
      <c r="R36">
        <f>VLOOKUP($C36,'MCA (v2.1)'!$B$1:$V$47,21,FALSE)</f>
        <v>16</v>
      </c>
    </row>
    <row r="37" spans="1:18" x14ac:dyDescent="0.35">
      <c r="A37">
        <v>116</v>
      </c>
      <c r="B37" t="s">
        <v>552</v>
      </c>
      <c r="C37" t="str">
        <f t="shared" ref="C37:C46" si="1">B37</f>
        <v>PUB-17</v>
      </c>
      <c r="D37" t="s">
        <v>476</v>
      </c>
      <c r="E37" t="s">
        <v>162</v>
      </c>
      <c r="F37" t="s">
        <v>477</v>
      </c>
      <c r="G37" t="s">
        <v>44</v>
      </c>
      <c r="I37" s="66" t="s">
        <v>707</v>
      </c>
      <c r="J37" t="s">
        <v>554</v>
      </c>
      <c r="K37" t="s">
        <v>40</v>
      </c>
      <c r="L37" t="s">
        <v>695</v>
      </c>
      <c r="M37" s="131">
        <v>400</v>
      </c>
      <c r="N37">
        <f>VLOOKUP(C37,'MCA (v2.1)'!$B$1:$V$47,17,FALSE)</f>
        <v>49</v>
      </c>
      <c r="O37">
        <f>VLOOKUP($C37,'MCA (v2.1)'!$B$1:$V$47,18,FALSE)</f>
        <v>6</v>
      </c>
      <c r="P37">
        <f>VLOOKUP($C37,'MCA (v2.1)'!$B$1:$V$47,19,FALSE)</f>
        <v>0</v>
      </c>
      <c r="Q37">
        <f>VLOOKUP($C37,'MCA (v2.1)'!$B$1:$V$47,20,FALSE)</f>
        <v>17</v>
      </c>
      <c r="R37">
        <f>VLOOKUP($C37,'MCA (v2.1)'!$B$1:$V$47,21,FALSE)</f>
        <v>26</v>
      </c>
    </row>
    <row r="38" spans="1:18" x14ac:dyDescent="0.35">
      <c r="A38">
        <v>32</v>
      </c>
      <c r="B38" t="s">
        <v>185</v>
      </c>
      <c r="C38" t="str">
        <f t="shared" si="1"/>
        <v>ENE-13</v>
      </c>
      <c r="D38" t="s">
        <v>161</v>
      </c>
      <c r="E38" t="s">
        <v>33</v>
      </c>
      <c r="F38" t="s">
        <v>170</v>
      </c>
      <c r="G38" t="s">
        <v>44</v>
      </c>
      <c r="H38" t="s">
        <v>187</v>
      </c>
      <c r="I38" s="133" t="s">
        <v>188</v>
      </c>
      <c r="J38" t="s">
        <v>189</v>
      </c>
      <c r="K38" t="s">
        <v>40</v>
      </c>
      <c r="L38" t="s">
        <v>695</v>
      </c>
      <c r="M38" s="131">
        <v>900</v>
      </c>
      <c r="N38">
        <f>VLOOKUP(C38,'MCA (v2.1)'!$B$1:$V$47,17,FALSE)</f>
        <v>48</v>
      </c>
      <c r="O38">
        <f>VLOOKUP($C38,'MCA (v2.1)'!$B$1:$V$47,18,FALSE)</f>
        <v>9</v>
      </c>
      <c r="P38">
        <f>VLOOKUP($C38,'MCA (v2.1)'!$B$1:$V$47,19,FALSE)</f>
        <v>6</v>
      </c>
      <c r="Q38">
        <f>VLOOKUP($C38,'MCA (v2.1)'!$B$1:$V$47,20,FALSE)</f>
        <v>17</v>
      </c>
      <c r="R38">
        <f>VLOOKUP($C38,'MCA (v2.1)'!$B$1:$V$47,21,FALSE)</f>
        <v>16</v>
      </c>
    </row>
    <row r="39" spans="1:18" x14ac:dyDescent="0.35">
      <c r="A39">
        <v>79</v>
      </c>
      <c r="B39" t="s">
        <v>407</v>
      </c>
      <c r="C39" t="str">
        <f t="shared" si="1"/>
        <v>JUS-13</v>
      </c>
      <c r="D39" t="s">
        <v>396</v>
      </c>
      <c r="E39" t="s">
        <v>46</v>
      </c>
      <c r="F39" t="s">
        <v>285</v>
      </c>
      <c r="G39" t="s">
        <v>44</v>
      </c>
      <c r="H39" t="s">
        <v>400</v>
      </c>
      <c r="I39" s="68" t="s">
        <v>408</v>
      </c>
      <c r="J39" t="s">
        <v>409</v>
      </c>
      <c r="K39" t="s">
        <v>40</v>
      </c>
      <c r="L39" t="s">
        <v>695</v>
      </c>
      <c r="M39" s="131">
        <v>500</v>
      </c>
      <c r="N39">
        <f>VLOOKUP(C39,'MCA (v2.1)'!$B$1:$V$47,17,FALSE)</f>
        <v>48</v>
      </c>
      <c r="O39">
        <f>VLOOKUP($C39,'MCA (v2.1)'!$B$1:$V$47,18,FALSE)</f>
        <v>9</v>
      </c>
      <c r="P39">
        <f>VLOOKUP($C39,'MCA (v2.1)'!$B$1:$V$47,19,FALSE)</f>
        <v>16</v>
      </c>
      <c r="Q39">
        <f>VLOOKUP($C39,'MCA (v2.1)'!$B$1:$V$47,20,FALSE)</f>
        <v>4</v>
      </c>
      <c r="R39">
        <f>VLOOKUP($C39,'MCA (v2.1)'!$B$1:$V$47,21,FALSE)</f>
        <v>19</v>
      </c>
    </row>
    <row r="40" spans="1:18" x14ac:dyDescent="0.35">
      <c r="A40">
        <v>81</v>
      </c>
      <c r="B40" t="s">
        <v>415</v>
      </c>
      <c r="C40" t="str">
        <f t="shared" si="1"/>
        <v>LAN-14</v>
      </c>
      <c r="D40" t="s">
        <v>411</v>
      </c>
      <c r="E40" t="s">
        <v>46</v>
      </c>
      <c r="F40" t="s">
        <v>251</v>
      </c>
      <c r="G40" t="s">
        <v>44</v>
      </c>
      <c r="I40" s="57" t="s">
        <v>416</v>
      </c>
      <c r="J40" t="s">
        <v>417</v>
      </c>
      <c r="K40" t="s">
        <v>40</v>
      </c>
      <c r="L40" t="s">
        <v>695</v>
      </c>
      <c r="M40" s="131">
        <v>529</v>
      </c>
      <c r="N40">
        <f>VLOOKUP(C40,'MCA (v2.1)'!$B$1:$V$47,17,FALSE)</f>
        <v>47</v>
      </c>
      <c r="O40">
        <f>VLOOKUP($C40,'MCA (v2.1)'!$B$1:$V$47,18,FALSE)</f>
        <v>6</v>
      </c>
      <c r="P40">
        <f>VLOOKUP($C40,'MCA (v2.1)'!$B$1:$V$47,19,FALSE)</f>
        <v>9</v>
      </c>
      <c r="Q40">
        <f>VLOOKUP($C40,'MCA (v2.1)'!$B$1:$V$47,20,FALSE)</f>
        <v>12</v>
      </c>
      <c r="R40">
        <f>VLOOKUP($C40,'MCA (v2.1)'!$B$1:$V$47,21,FALSE)</f>
        <v>20</v>
      </c>
    </row>
    <row r="41" spans="1:18" x14ac:dyDescent="0.35">
      <c r="A41">
        <v>145</v>
      </c>
      <c r="B41" t="s">
        <v>665</v>
      </c>
      <c r="C41" t="str">
        <f t="shared" si="1"/>
        <v>LAN-30</v>
      </c>
      <c r="D41" t="s">
        <v>411</v>
      </c>
      <c r="E41" t="s">
        <v>33</v>
      </c>
      <c r="F41" t="s">
        <v>666</v>
      </c>
      <c r="G41" t="s">
        <v>44</v>
      </c>
      <c r="I41" s="57" t="s">
        <v>667</v>
      </c>
      <c r="J41" t="s">
        <v>668</v>
      </c>
      <c r="K41" t="s">
        <v>40</v>
      </c>
      <c r="L41" t="s">
        <v>695</v>
      </c>
      <c r="M41" s="131">
        <v>2000</v>
      </c>
      <c r="N41">
        <f>VLOOKUP(C41,'MCA (v2.1)'!$B$1:$V$47,17,FALSE)</f>
        <v>45</v>
      </c>
      <c r="O41">
        <f>VLOOKUP($C41,'MCA (v2.1)'!$B$1:$V$47,18,FALSE)</f>
        <v>16</v>
      </c>
      <c r="P41">
        <f>VLOOKUP($C41,'MCA (v2.1)'!$B$1:$V$47,19,FALSE)</f>
        <v>12</v>
      </c>
      <c r="Q41">
        <f>VLOOKUP($C41,'MCA (v2.1)'!$B$1:$V$47,20,FALSE)</f>
        <v>7</v>
      </c>
      <c r="R41">
        <f>VLOOKUP($C41,'MCA (v2.1)'!$B$1:$V$47,21,FALSE)</f>
        <v>10</v>
      </c>
    </row>
    <row r="42" spans="1:18" x14ac:dyDescent="0.35">
      <c r="A42">
        <v>112</v>
      </c>
      <c r="B42" t="s">
        <v>537</v>
      </c>
      <c r="C42" t="str">
        <f t="shared" si="1"/>
        <v>PUB-13</v>
      </c>
      <c r="D42" t="s">
        <v>476</v>
      </c>
      <c r="E42" t="s">
        <v>46</v>
      </c>
      <c r="F42" t="s">
        <v>538</v>
      </c>
      <c r="G42" t="s">
        <v>44</v>
      </c>
      <c r="I42" s="68" t="s">
        <v>539</v>
      </c>
      <c r="K42" t="s">
        <v>40</v>
      </c>
      <c r="L42" t="s">
        <v>695</v>
      </c>
      <c r="M42" s="131">
        <v>1000</v>
      </c>
      <c r="N42">
        <f>VLOOKUP(C42,'MCA (v2.1)'!$B$1:$V$47,17,FALSE)</f>
        <v>44</v>
      </c>
      <c r="O42">
        <f>VLOOKUP($C42,'MCA (v2.1)'!$B$1:$V$47,18,FALSE)</f>
        <v>19</v>
      </c>
      <c r="P42">
        <f>VLOOKUP($C42,'MCA (v2.1)'!$B$1:$V$47,19,FALSE)</f>
        <v>6</v>
      </c>
      <c r="Q42">
        <f>VLOOKUP($C42,'MCA (v2.1)'!$B$1:$V$47,20,FALSE)</f>
        <v>11</v>
      </c>
      <c r="R42">
        <f>VLOOKUP($C42,'MCA (v2.1)'!$B$1:$V$47,21,FALSE)</f>
        <v>8</v>
      </c>
    </row>
    <row r="43" spans="1:18" x14ac:dyDescent="0.35">
      <c r="A43">
        <v>40</v>
      </c>
      <c r="B43" t="s">
        <v>229</v>
      </c>
      <c r="C43" t="str">
        <f t="shared" si="1"/>
        <v>ENE-23</v>
      </c>
      <c r="D43" t="s">
        <v>161</v>
      </c>
      <c r="E43" t="s">
        <v>33</v>
      </c>
      <c r="F43" t="s">
        <v>170</v>
      </c>
      <c r="G43" t="s">
        <v>44</v>
      </c>
      <c r="I43" s="57" t="s">
        <v>708</v>
      </c>
      <c r="J43" t="s">
        <v>231</v>
      </c>
      <c r="K43" t="s">
        <v>40</v>
      </c>
      <c r="L43" t="s">
        <v>695</v>
      </c>
      <c r="M43" s="131">
        <v>250</v>
      </c>
      <c r="N43">
        <f>VLOOKUP(C43,'MCA (v2.1)'!$B$1:$V$47,17,FALSE)</f>
        <v>43</v>
      </c>
      <c r="O43">
        <f>VLOOKUP($C43,'MCA (v2.1)'!$B$1:$V$47,18,FALSE)</f>
        <v>10</v>
      </c>
      <c r="P43">
        <f>VLOOKUP($C43,'MCA (v2.1)'!$B$1:$V$47,19,FALSE)</f>
        <v>6</v>
      </c>
      <c r="Q43">
        <f>VLOOKUP($C43,'MCA (v2.1)'!$B$1:$V$47,20,FALSE)</f>
        <v>4</v>
      </c>
      <c r="R43">
        <f>VLOOKUP($C43,'MCA (v2.1)'!$B$1:$V$47,21,FALSE)</f>
        <v>23</v>
      </c>
    </row>
    <row r="44" spans="1:18" x14ac:dyDescent="0.35">
      <c r="A44">
        <v>100</v>
      </c>
      <c r="B44" t="s">
        <v>487</v>
      </c>
      <c r="C44" t="str">
        <f t="shared" si="1"/>
        <v>MAR-12</v>
      </c>
      <c r="D44" t="s">
        <v>481</v>
      </c>
      <c r="E44" t="s">
        <v>33</v>
      </c>
      <c r="F44" t="s">
        <v>483</v>
      </c>
      <c r="G44" t="s">
        <v>44</v>
      </c>
      <c r="H44" t="s">
        <v>488</v>
      </c>
      <c r="I44" s="57" t="s">
        <v>489</v>
      </c>
      <c r="J44" t="s">
        <v>490</v>
      </c>
      <c r="K44" t="s">
        <v>101</v>
      </c>
      <c r="L44" t="s">
        <v>695</v>
      </c>
      <c r="M44" s="131">
        <v>4500</v>
      </c>
      <c r="N44">
        <f>VLOOKUP(C44,'MCA (v2.1)'!$B$1:$V$47,17,FALSE)</f>
        <v>42</v>
      </c>
      <c r="O44">
        <f>VLOOKUP($C44,'MCA (v2.1)'!$B$1:$V$47,18,FALSE)</f>
        <v>12</v>
      </c>
      <c r="P44">
        <f>VLOOKUP($C44,'MCA (v2.1)'!$B$1:$V$47,19,FALSE)</f>
        <v>3</v>
      </c>
      <c r="Q44">
        <f>VLOOKUP($C44,'MCA (v2.1)'!$B$1:$V$47,20,FALSE)</f>
        <v>11</v>
      </c>
      <c r="R44">
        <f>VLOOKUP($C44,'MCA (v2.1)'!$B$1:$V$47,21,FALSE)</f>
        <v>16</v>
      </c>
    </row>
    <row r="45" spans="1:18" x14ac:dyDescent="0.35">
      <c r="A45">
        <v>115</v>
      </c>
      <c r="B45" t="s">
        <v>549</v>
      </c>
      <c r="C45" t="str">
        <f t="shared" si="1"/>
        <v>PUB-11</v>
      </c>
      <c r="D45" t="s">
        <v>476</v>
      </c>
      <c r="E45" t="s">
        <v>79</v>
      </c>
      <c r="F45" t="s">
        <v>477</v>
      </c>
      <c r="G45" t="s">
        <v>44</v>
      </c>
      <c r="I45" s="66" t="s">
        <v>709</v>
      </c>
      <c r="J45" t="s">
        <v>551</v>
      </c>
      <c r="K45" t="s">
        <v>40</v>
      </c>
      <c r="L45" t="s">
        <v>695</v>
      </c>
      <c r="M45" s="131">
        <v>1300</v>
      </c>
      <c r="N45">
        <f>VLOOKUP(C45,'MCA (v2.1)'!$B$1:$V$47,17,FALSE)</f>
        <v>34</v>
      </c>
      <c r="O45">
        <f>VLOOKUP($C45,'MCA (v2.1)'!$B$1:$V$47,18,FALSE)</f>
        <v>3</v>
      </c>
      <c r="P45">
        <f>VLOOKUP($C45,'MCA (v2.1)'!$B$1:$V$47,19,FALSE)</f>
        <v>12</v>
      </c>
      <c r="Q45">
        <f>VLOOKUP($C45,'MCA (v2.1)'!$B$1:$V$47,20,FALSE)</f>
        <v>6</v>
      </c>
      <c r="R45">
        <f>VLOOKUP($C45,'MCA (v2.1)'!$B$1:$V$47,21,FALSE)</f>
        <v>13</v>
      </c>
    </row>
    <row r="46" spans="1:18" x14ac:dyDescent="0.35">
      <c r="A46">
        <v>137</v>
      </c>
      <c r="B46" t="s">
        <v>632</v>
      </c>
      <c r="C46" t="str">
        <f t="shared" si="1"/>
        <v>WAS-16</v>
      </c>
      <c r="D46" t="s">
        <v>611</v>
      </c>
      <c r="E46" t="s">
        <v>46</v>
      </c>
      <c r="F46" t="s">
        <v>164</v>
      </c>
      <c r="G46" t="s">
        <v>31</v>
      </c>
      <c r="H46" t="s">
        <v>710</v>
      </c>
      <c r="I46" s="132" t="str">
        <f>H46</f>
        <v>Nauru Sustainable Urban Development Program</v>
      </c>
      <c r="J46" t="s">
        <v>633</v>
      </c>
      <c r="K46" t="s">
        <v>101</v>
      </c>
      <c r="L46" t="s">
        <v>711</v>
      </c>
      <c r="M46" s="131">
        <v>60156.25</v>
      </c>
      <c r="N46">
        <f>VLOOKUP(C46,'MCA (v2.1)'!$B$1:$V$47,17,FALSE)</f>
        <v>56</v>
      </c>
      <c r="O46">
        <f>VLOOKUP($C46,'MCA (v2.1)'!$B$1:$V$47,18,FALSE)</f>
        <v>13</v>
      </c>
      <c r="P46">
        <f>VLOOKUP($C46,'MCA (v2.1)'!$B$1:$V$47,19,FALSE)</f>
        <v>6</v>
      </c>
      <c r="Q46">
        <f>VLOOKUP($C46,'MCA (v2.1)'!$B$1:$V$47,20,FALSE)</f>
        <v>17</v>
      </c>
      <c r="R46">
        <f>VLOOKUP($C46,'MCA (v2.1)'!$B$1:$V$47,21,FALSE)</f>
        <v>20</v>
      </c>
    </row>
    <row r="47" spans="1:18" x14ac:dyDescent="0.35">
      <c r="A47">
        <v>141</v>
      </c>
      <c r="B47" t="s">
        <v>650</v>
      </c>
      <c r="C47" s="2" t="s">
        <v>632</v>
      </c>
      <c r="D47" t="s">
        <v>611</v>
      </c>
      <c r="E47" t="s">
        <v>33</v>
      </c>
      <c r="F47" t="s">
        <v>647</v>
      </c>
      <c r="G47" t="s">
        <v>44</v>
      </c>
      <c r="H47" t="s">
        <v>710</v>
      </c>
      <c r="I47" s="113" t="s">
        <v>712</v>
      </c>
      <c r="J47" t="s">
        <v>639</v>
      </c>
      <c r="K47" t="s">
        <v>101</v>
      </c>
      <c r="L47" t="s">
        <v>711</v>
      </c>
      <c r="M47" s="131">
        <v>37400</v>
      </c>
      <c r="N47">
        <f>VLOOKUP(C47,'MCA (v2.1)'!$B$1:$V$47,17,FALSE)</f>
        <v>56</v>
      </c>
      <c r="O47">
        <f>VLOOKUP($C47,'MCA (v2.1)'!$B$1:$V$47,18,FALSE)</f>
        <v>13</v>
      </c>
      <c r="P47">
        <f>VLOOKUP($C47,'MCA (v2.1)'!$B$1:$V$47,19,FALSE)</f>
        <v>6</v>
      </c>
      <c r="Q47">
        <f>VLOOKUP($C47,'MCA (v2.1)'!$B$1:$V$47,20,FALSE)</f>
        <v>17</v>
      </c>
      <c r="R47">
        <f>VLOOKUP($C47,'MCA (v2.1)'!$B$1:$V$47,21,FALSE)</f>
        <v>20</v>
      </c>
    </row>
    <row r="48" spans="1:18" x14ac:dyDescent="0.35">
      <c r="A48">
        <v>142</v>
      </c>
      <c r="B48" t="s">
        <v>656</v>
      </c>
      <c r="C48" s="2" t="s">
        <v>632</v>
      </c>
      <c r="D48" t="s">
        <v>611</v>
      </c>
      <c r="E48" t="s">
        <v>33</v>
      </c>
      <c r="F48" t="s">
        <v>647</v>
      </c>
      <c r="G48" t="s">
        <v>44</v>
      </c>
      <c r="H48" t="s">
        <v>710</v>
      </c>
      <c r="I48" s="113" t="s">
        <v>713</v>
      </c>
      <c r="J48" t="s">
        <v>658</v>
      </c>
      <c r="K48" t="s">
        <v>101</v>
      </c>
      <c r="L48" t="s">
        <v>711</v>
      </c>
      <c r="M48" s="131">
        <v>28000</v>
      </c>
      <c r="N48">
        <f>VLOOKUP(C48,'MCA (v2.1)'!$B$1:$V$47,17,FALSE)</f>
        <v>56</v>
      </c>
      <c r="O48">
        <f>VLOOKUP($C48,'MCA (v2.1)'!$B$1:$V$47,18,FALSE)</f>
        <v>13</v>
      </c>
      <c r="P48">
        <f>VLOOKUP($C48,'MCA (v2.1)'!$B$1:$V$47,19,FALSE)</f>
        <v>6</v>
      </c>
      <c r="Q48">
        <f>VLOOKUP($C48,'MCA (v2.1)'!$B$1:$V$47,20,FALSE)</f>
        <v>17</v>
      </c>
      <c r="R48">
        <f>VLOOKUP($C48,'MCA (v2.1)'!$B$1:$V$47,21,FALSE)</f>
        <v>20</v>
      </c>
    </row>
    <row r="49" spans="1:18" x14ac:dyDescent="0.35">
      <c r="A49">
        <v>80</v>
      </c>
      <c r="B49" t="s">
        <v>410</v>
      </c>
      <c r="C49" t="str">
        <f>B49</f>
        <v>LAN-13</v>
      </c>
      <c r="D49" t="s">
        <v>411</v>
      </c>
      <c r="E49" t="s">
        <v>79</v>
      </c>
      <c r="F49" t="s">
        <v>251</v>
      </c>
      <c r="G49" s="2" t="s">
        <v>31</v>
      </c>
      <c r="H49" t="s">
        <v>693</v>
      </c>
      <c r="I49" s="138" t="s">
        <v>714</v>
      </c>
      <c r="J49" t="s">
        <v>414</v>
      </c>
      <c r="K49" t="s">
        <v>40</v>
      </c>
      <c r="L49" t="s">
        <v>711</v>
      </c>
      <c r="M49" s="131">
        <v>14000</v>
      </c>
      <c r="N49">
        <f>VLOOKUP(C49,'MCA (v2.1)'!$B$1:$V$47,17,FALSE)</f>
        <v>51</v>
      </c>
      <c r="O49">
        <f>VLOOKUP($C49,'MCA (v2.1)'!$B$1:$V$47,18,FALSE)</f>
        <v>9</v>
      </c>
      <c r="P49">
        <f>VLOOKUP($C49,'MCA (v2.1)'!$B$1:$V$47,19,FALSE)</f>
        <v>12</v>
      </c>
      <c r="Q49">
        <f>VLOOKUP($C49,'MCA (v2.1)'!$B$1:$V$47,20,FALSE)</f>
        <v>14</v>
      </c>
      <c r="R49">
        <f>VLOOKUP($C49,'MCA (v2.1)'!$B$1:$V$47,21,FALSE)</f>
        <v>16</v>
      </c>
    </row>
    <row r="57" spans="1:18" x14ac:dyDescent="0.35">
      <c r="B57" s="79" t="s">
        <v>670</v>
      </c>
      <c r="C57" t="s">
        <v>715</v>
      </c>
    </row>
    <row r="58" spans="1:18" x14ac:dyDescent="0.35">
      <c r="B58" s="76" t="s">
        <v>164</v>
      </c>
      <c r="C58">
        <v>1</v>
      </c>
    </row>
    <row r="59" spans="1:18" x14ac:dyDescent="0.35">
      <c r="B59" s="76" t="s">
        <v>666</v>
      </c>
      <c r="C59">
        <v>1</v>
      </c>
    </row>
    <row r="60" spans="1:18" x14ac:dyDescent="0.35">
      <c r="B60" s="76" t="s">
        <v>307</v>
      </c>
      <c r="C60">
        <v>3</v>
      </c>
    </row>
    <row r="61" spans="1:18" x14ac:dyDescent="0.35">
      <c r="B61" s="76" t="s">
        <v>251</v>
      </c>
      <c r="C61">
        <v>14</v>
      </c>
    </row>
    <row r="62" spans="1:18" x14ac:dyDescent="0.35">
      <c r="B62" s="76" t="s">
        <v>354</v>
      </c>
      <c r="C62">
        <v>8</v>
      </c>
    </row>
    <row r="63" spans="1:18" x14ac:dyDescent="0.35">
      <c r="B63" s="76" t="s">
        <v>35</v>
      </c>
      <c r="C63">
        <v>1</v>
      </c>
    </row>
    <row r="64" spans="1:18" x14ac:dyDescent="0.35">
      <c r="B64" s="76" t="s">
        <v>142</v>
      </c>
      <c r="C64">
        <v>1</v>
      </c>
    </row>
    <row r="65" spans="2:3" x14ac:dyDescent="0.35">
      <c r="B65" s="76" t="s">
        <v>538</v>
      </c>
      <c r="C65">
        <v>1</v>
      </c>
    </row>
    <row r="66" spans="2:3" x14ac:dyDescent="0.35">
      <c r="B66" s="76" t="s">
        <v>483</v>
      </c>
      <c r="C66">
        <v>1</v>
      </c>
    </row>
    <row r="67" spans="2:3" x14ac:dyDescent="0.35">
      <c r="B67" s="76" t="s">
        <v>285</v>
      </c>
      <c r="C67">
        <v>3</v>
      </c>
    </row>
    <row r="68" spans="2:3" x14ac:dyDescent="0.35">
      <c r="B68" s="76" t="s">
        <v>170</v>
      </c>
      <c r="C68">
        <v>6</v>
      </c>
    </row>
    <row r="69" spans="2:3" x14ac:dyDescent="0.35">
      <c r="B69" s="76" t="s">
        <v>647</v>
      </c>
      <c r="C69">
        <v>3</v>
      </c>
    </row>
    <row r="70" spans="2:3" x14ac:dyDescent="0.35">
      <c r="B70" s="76" t="s">
        <v>477</v>
      </c>
      <c r="C70">
        <v>2</v>
      </c>
    </row>
    <row r="71" spans="2:3" x14ac:dyDescent="0.35">
      <c r="B71" s="76" t="s">
        <v>112</v>
      </c>
      <c r="C71">
        <v>3</v>
      </c>
    </row>
    <row r="72" spans="2:3" x14ac:dyDescent="0.35">
      <c r="B72" s="76" t="s">
        <v>674</v>
      </c>
      <c r="C72">
        <v>48</v>
      </c>
    </row>
  </sheetData>
  <autoFilter ref="A1:R49" xr:uid="{369146BB-F7F9-455E-BC3A-C3B2236670A4}">
    <sortState xmlns:xlrd2="http://schemas.microsoft.com/office/spreadsheetml/2017/richdata2" ref="A2:R49">
      <sortCondition ref="L2:L49"/>
      <sortCondition descending="1" ref="N2:N49"/>
    </sortState>
  </autoFilter>
  <conditionalFormatting sqref="N2:N49">
    <cfRule type="colorScale" priority="1">
      <colorScale>
        <cfvo type="min"/>
        <cfvo type="percentile" val="50"/>
        <cfvo type="max"/>
        <color rgb="FFF8696B"/>
        <color rgb="FFFFEB84"/>
        <color rgb="FF63BE7B"/>
      </colorScale>
    </cfRule>
  </conditionalFormatting>
  <conditionalFormatting sqref="O2:O49">
    <cfRule type="colorScale" priority="5">
      <colorScale>
        <cfvo type="min"/>
        <cfvo type="percentile" val="50"/>
        <cfvo type="max"/>
        <color rgb="FFF8696B"/>
        <color rgb="FFFFEB84"/>
        <color rgb="FF63BE7B"/>
      </colorScale>
    </cfRule>
  </conditionalFormatting>
  <conditionalFormatting sqref="P2:P49">
    <cfRule type="colorScale" priority="4">
      <colorScale>
        <cfvo type="min"/>
        <cfvo type="percentile" val="50"/>
        <cfvo type="max"/>
        <color rgb="FFF8696B"/>
        <color rgb="FFFFEB84"/>
        <color rgb="FF63BE7B"/>
      </colorScale>
    </cfRule>
  </conditionalFormatting>
  <conditionalFormatting sqref="Q2:Q49">
    <cfRule type="colorScale" priority="3">
      <colorScale>
        <cfvo type="min"/>
        <cfvo type="percentile" val="50"/>
        <cfvo type="max"/>
        <color rgb="FFF8696B"/>
        <color rgb="FFFFEB84"/>
        <color rgb="FF63BE7B"/>
      </colorScale>
    </cfRule>
  </conditionalFormatting>
  <conditionalFormatting sqref="R2:R49">
    <cfRule type="colorScale" priority="2">
      <colorScale>
        <cfvo type="min"/>
        <cfvo type="percentile" val="50"/>
        <cfvo type="max"/>
        <color rgb="FFF8696B"/>
        <color rgb="FFFFEB84"/>
        <color rgb="FF63BE7B"/>
      </colorScale>
    </cfRule>
  </conditionalFormatting>
  <pageMargins left="0.7" right="0.7" top="0.75" bottom="0.75" header="0.3" footer="0.3"/>
  <headerFooter>
    <oddFooter>&amp;C_x000D_&amp;1#&amp;"Calibri"&amp;8&amp;K000000 INTERNAL. This information is accessible to ADB Management and staff. It may be shared outside ADB with appropriate permission.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5C44-7F48-48A6-B780-001BD62987A4}">
  <dimension ref="B1:G984"/>
  <sheetViews>
    <sheetView showGridLines="0" topLeftCell="A4" workbookViewId="0">
      <selection activeCell="F27" sqref="F27"/>
    </sheetView>
  </sheetViews>
  <sheetFormatPr defaultColWidth="14.453125" defaultRowHeight="15" customHeight="1" x14ac:dyDescent="0.35"/>
  <cols>
    <col min="1" max="1" width="2.453125" customWidth="1"/>
    <col min="2" max="2" width="3.453125" customWidth="1"/>
    <col min="3" max="3" width="20.453125" customWidth="1"/>
    <col min="4" max="4" width="56.26953125" customWidth="1"/>
    <col min="5" max="5" width="11.26953125" customWidth="1"/>
    <col min="6" max="6" width="93.7265625" customWidth="1"/>
    <col min="7" max="26" width="8.7265625" customWidth="1"/>
  </cols>
  <sheetData>
    <row r="1" spans="2:7" ht="25.5" customHeight="1" x14ac:dyDescent="0.5">
      <c r="B1" s="4" t="s">
        <v>716</v>
      </c>
    </row>
    <row r="2" spans="2:7" ht="25.9" customHeight="1" x14ac:dyDescent="0.55000000000000004">
      <c r="B2" s="5" t="s">
        <v>717</v>
      </c>
    </row>
    <row r="3" spans="2:7" ht="14.25" customHeight="1" x14ac:dyDescent="0.35">
      <c r="B3" s="6"/>
    </row>
    <row r="4" spans="2:7" ht="14.25" customHeight="1" x14ac:dyDescent="0.45">
      <c r="B4" s="7" t="s">
        <v>718</v>
      </c>
      <c r="C4" s="8"/>
      <c r="D4" s="8"/>
      <c r="E4" s="8"/>
      <c r="F4" s="8"/>
    </row>
    <row r="5" spans="2:7" ht="61.9" customHeight="1" x14ac:dyDescent="0.35">
      <c r="B5" s="156" t="s">
        <v>719</v>
      </c>
      <c r="C5" s="157"/>
      <c r="D5" s="157"/>
      <c r="E5" s="157"/>
      <c r="F5" s="157"/>
    </row>
    <row r="6" spans="2:7" ht="61.15" customHeight="1" x14ac:dyDescent="0.35">
      <c r="B6" s="158" t="s">
        <v>720</v>
      </c>
      <c r="C6" s="159"/>
      <c r="D6" s="159"/>
      <c r="E6" s="159"/>
      <c r="F6" s="159"/>
    </row>
    <row r="7" spans="2:7" ht="12" customHeight="1" x14ac:dyDescent="0.35">
      <c r="B7" s="6"/>
    </row>
    <row r="8" spans="2:7" ht="14.25" customHeight="1" x14ac:dyDescent="0.35">
      <c r="B8" s="9" t="s">
        <v>721</v>
      </c>
    </row>
    <row r="9" spans="2:7" ht="14.25" customHeight="1" x14ac:dyDescent="0.35">
      <c r="B9" s="10" t="s">
        <v>722</v>
      </c>
      <c r="C9" s="11" t="s">
        <v>723</v>
      </c>
      <c r="D9" s="11" t="s">
        <v>724</v>
      </c>
      <c r="E9" s="11" t="s">
        <v>725</v>
      </c>
      <c r="F9" s="11" t="s">
        <v>726</v>
      </c>
      <c r="G9" s="12" t="s">
        <v>727</v>
      </c>
    </row>
    <row r="10" spans="2:7" ht="14.25" customHeight="1" x14ac:dyDescent="0.35">
      <c r="B10" s="13">
        <v>1</v>
      </c>
      <c r="C10" s="14" t="s">
        <v>728</v>
      </c>
      <c r="D10" s="15" t="s">
        <v>729</v>
      </c>
      <c r="E10" s="16" t="s">
        <v>730</v>
      </c>
      <c r="F10" s="17" t="s">
        <v>731</v>
      </c>
    </row>
    <row r="11" spans="2:7" ht="14.5" x14ac:dyDescent="0.35">
      <c r="B11" s="160">
        <v>2</v>
      </c>
      <c r="C11" s="151" t="s">
        <v>732</v>
      </c>
      <c r="D11" s="154" t="s">
        <v>733</v>
      </c>
      <c r="E11" s="18" t="s">
        <v>31</v>
      </c>
      <c r="F11" s="19" t="s">
        <v>734</v>
      </c>
    </row>
    <row r="12" spans="2:7" ht="14.5" x14ac:dyDescent="0.35">
      <c r="B12" s="150"/>
      <c r="C12" s="150"/>
      <c r="D12" s="150"/>
      <c r="E12" s="18" t="s">
        <v>44</v>
      </c>
      <c r="F12" s="20" t="s">
        <v>735</v>
      </c>
    </row>
    <row r="13" spans="2:7" ht="14.25" customHeight="1" x14ac:dyDescent="0.35">
      <c r="B13" s="153">
        <v>3</v>
      </c>
      <c r="C13" s="155" t="s">
        <v>736</v>
      </c>
      <c r="D13" s="154" t="s">
        <v>737</v>
      </c>
      <c r="E13" s="21" t="s">
        <v>411</v>
      </c>
      <c r="F13" s="20" t="s">
        <v>738</v>
      </c>
      <c r="G13" s="12"/>
    </row>
    <row r="14" spans="2:7" ht="14.25" customHeight="1" x14ac:dyDescent="0.35">
      <c r="B14" s="149"/>
      <c r="C14" s="149"/>
      <c r="D14" s="149"/>
      <c r="E14" s="21" t="s">
        <v>32</v>
      </c>
      <c r="F14" s="20" t="s">
        <v>739</v>
      </c>
      <c r="G14" s="12"/>
    </row>
    <row r="15" spans="2:7" ht="14.25" customHeight="1" x14ac:dyDescent="0.35">
      <c r="B15" s="149"/>
      <c r="C15" s="149"/>
      <c r="D15" s="149"/>
      <c r="E15" s="21" t="s">
        <v>481</v>
      </c>
      <c r="F15" s="20" t="s">
        <v>740</v>
      </c>
      <c r="G15" s="12"/>
    </row>
    <row r="16" spans="2:7" ht="14.25" customHeight="1" x14ac:dyDescent="0.35">
      <c r="B16" s="149"/>
      <c r="C16" s="149"/>
      <c r="D16" s="149"/>
      <c r="E16" s="21" t="s">
        <v>161</v>
      </c>
      <c r="F16" s="20" t="s">
        <v>741</v>
      </c>
      <c r="G16" s="12"/>
    </row>
    <row r="17" spans="2:7" ht="14.25" customHeight="1" x14ac:dyDescent="0.35">
      <c r="B17" s="149"/>
      <c r="C17" s="149"/>
      <c r="D17" s="149"/>
      <c r="E17" s="21" t="s">
        <v>611</v>
      </c>
      <c r="F17" s="20" t="s">
        <v>742</v>
      </c>
      <c r="G17" s="12"/>
    </row>
    <row r="18" spans="2:7" ht="14.25" customHeight="1" x14ac:dyDescent="0.35">
      <c r="B18" s="149"/>
      <c r="C18" s="149"/>
      <c r="D18" s="149"/>
      <c r="E18" s="21" t="s">
        <v>359</v>
      </c>
      <c r="F18" s="20" t="s">
        <v>743</v>
      </c>
      <c r="G18" s="12"/>
    </row>
    <row r="19" spans="2:7" ht="14.25" customHeight="1" x14ac:dyDescent="0.35">
      <c r="B19" s="149"/>
      <c r="C19" s="149"/>
      <c r="D19" s="149"/>
      <c r="E19" s="21" t="s">
        <v>595</v>
      </c>
      <c r="F19" s="20" t="s">
        <v>744</v>
      </c>
      <c r="G19" s="12"/>
    </row>
    <row r="20" spans="2:7" ht="14.25" customHeight="1" x14ac:dyDescent="0.35">
      <c r="B20" s="149"/>
      <c r="C20" s="149"/>
      <c r="D20" s="149"/>
      <c r="E20" s="21" t="s">
        <v>71</v>
      </c>
      <c r="F20" s="20" t="s">
        <v>745</v>
      </c>
      <c r="G20" s="12"/>
    </row>
    <row r="21" spans="2:7" ht="14.25" customHeight="1" x14ac:dyDescent="0.35">
      <c r="B21" s="149"/>
      <c r="C21" s="149"/>
      <c r="D21" s="149"/>
      <c r="E21" s="21" t="s">
        <v>306</v>
      </c>
      <c r="F21" s="20" t="s">
        <v>746</v>
      </c>
      <c r="G21" s="12"/>
    </row>
    <row r="22" spans="2:7" ht="14.25" customHeight="1" x14ac:dyDescent="0.35">
      <c r="B22" s="149"/>
      <c r="C22" s="149"/>
      <c r="D22" s="149"/>
      <c r="E22" s="21" t="s">
        <v>62</v>
      </c>
      <c r="F22" s="20" t="s">
        <v>747</v>
      </c>
      <c r="G22" s="12"/>
    </row>
    <row r="23" spans="2:7" ht="14.25" customHeight="1" x14ac:dyDescent="0.35">
      <c r="B23" s="149"/>
      <c r="C23" s="149"/>
      <c r="D23" s="149"/>
      <c r="E23" s="21" t="s">
        <v>557</v>
      </c>
      <c r="F23" s="20" t="s">
        <v>748</v>
      </c>
      <c r="G23" s="12"/>
    </row>
    <row r="24" spans="2:7" ht="14.25" customHeight="1" x14ac:dyDescent="0.35">
      <c r="B24" s="149"/>
      <c r="C24" s="149"/>
      <c r="D24" s="149"/>
      <c r="E24" s="21" t="s">
        <v>396</v>
      </c>
      <c r="F24" s="20" t="s">
        <v>749</v>
      </c>
      <c r="G24" s="12"/>
    </row>
    <row r="25" spans="2:7" ht="14.25" customHeight="1" x14ac:dyDescent="0.35">
      <c r="B25" s="149"/>
      <c r="C25" s="149"/>
      <c r="D25" s="149"/>
      <c r="E25" s="21" t="s">
        <v>140</v>
      </c>
      <c r="F25" s="20" t="s">
        <v>750</v>
      </c>
      <c r="G25" s="12"/>
    </row>
    <row r="26" spans="2:7" ht="14.25" customHeight="1" x14ac:dyDescent="0.35">
      <c r="B26" s="149"/>
      <c r="C26" s="149"/>
      <c r="D26" s="149"/>
      <c r="E26" s="21" t="s">
        <v>476</v>
      </c>
      <c r="F26" s="20" t="s">
        <v>751</v>
      </c>
      <c r="G26" s="12"/>
    </row>
    <row r="27" spans="2:7" ht="14.25" customHeight="1" x14ac:dyDescent="0.35">
      <c r="B27" s="149"/>
      <c r="C27" s="149"/>
      <c r="D27" s="149"/>
      <c r="E27" s="21" t="s">
        <v>752</v>
      </c>
      <c r="F27" s="20" t="s">
        <v>753</v>
      </c>
      <c r="G27" s="12"/>
    </row>
    <row r="28" spans="2:7" ht="14.25" customHeight="1" x14ac:dyDescent="0.35">
      <c r="B28" s="150"/>
      <c r="C28" s="150"/>
      <c r="D28" s="150"/>
      <c r="E28" s="21" t="s">
        <v>389</v>
      </c>
      <c r="F28" s="20" t="s">
        <v>754</v>
      </c>
      <c r="G28" s="12"/>
    </row>
    <row r="29" spans="2:7" ht="14.5" x14ac:dyDescent="0.35">
      <c r="B29" s="153">
        <v>4</v>
      </c>
      <c r="C29" s="155" t="s">
        <v>7</v>
      </c>
      <c r="D29" s="154" t="s">
        <v>755</v>
      </c>
      <c r="E29" s="21" t="s">
        <v>756</v>
      </c>
      <c r="F29" s="20" t="s">
        <v>757</v>
      </c>
      <c r="G29" s="12"/>
    </row>
    <row r="30" spans="2:7" ht="14.25" customHeight="1" x14ac:dyDescent="0.35">
      <c r="B30" s="149"/>
      <c r="C30" s="149"/>
      <c r="D30" s="149"/>
      <c r="E30" s="21" t="s">
        <v>46</v>
      </c>
      <c r="F30" s="20" t="s">
        <v>758</v>
      </c>
      <c r="G30" s="12"/>
    </row>
    <row r="31" spans="2:7" ht="14.25" customHeight="1" x14ac:dyDescent="0.35">
      <c r="B31" s="149"/>
      <c r="C31" s="149"/>
      <c r="D31" s="149"/>
      <c r="E31" s="21" t="s">
        <v>79</v>
      </c>
      <c r="F31" s="20" t="s">
        <v>759</v>
      </c>
      <c r="G31" s="12"/>
    </row>
    <row r="32" spans="2:7" ht="14.25" customHeight="1" x14ac:dyDescent="0.35">
      <c r="B32" s="149"/>
      <c r="C32" s="149"/>
      <c r="D32" s="149"/>
      <c r="E32" s="21" t="s">
        <v>162</v>
      </c>
      <c r="F32" s="20" t="s">
        <v>760</v>
      </c>
      <c r="G32" s="12"/>
    </row>
    <row r="33" spans="2:7" ht="14.25" customHeight="1" x14ac:dyDescent="0.35">
      <c r="B33" s="149"/>
      <c r="C33" s="149"/>
      <c r="D33" s="149"/>
      <c r="E33" s="21" t="s">
        <v>57</v>
      </c>
      <c r="F33" s="20" t="s">
        <v>761</v>
      </c>
      <c r="G33" s="12"/>
    </row>
    <row r="34" spans="2:7" ht="16.149999999999999" customHeight="1" x14ac:dyDescent="0.35">
      <c r="B34" s="23">
        <v>5</v>
      </c>
      <c r="C34" s="24" t="s">
        <v>762</v>
      </c>
      <c r="D34" s="15" t="s">
        <v>763</v>
      </c>
      <c r="E34" s="25" t="s">
        <v>764</v>
      </c>
      <c r="F34" s="16" t="s">
        <v>765</v>
      </c>
    </row>
    <row r="35" spans="2:7" ht="16.149999999999999" customHeight="1" x14ac:dyDescent="0.35">
      <c r="B35" s="26">
        <v>6</v>
      </c>
      <c r="C35" s="53" t="s">
        <v>766</v>
      </c>
      <c r="D35" s="22" t="s">
        <v>767</v>
      </c>
      <c r="E35" s="25" t="s">
        <v>764</v>
      </c>
      <c r="F35" s="16" t="s">
        <v>768</v>
      </c>
    </row>
    <row r="36" spans="2:7" ht="16.149999999999999" customHeight="1" x14ac:dyDescent="0.35">
      <c r="B36" s="13">
        <v>7</v>
      </c>
      <c r="C36" s="28" t="s">
        <v>9</v>
      </c>
      <c r="D36" s="15" t="s">
        <v>769</v>
      </c>
      <c r="E36" s="16" t="s">
        <v>730</v>
      </c>
      <c r="F36" s="16" t="s">
        <v>770</v>
      </c>
    </row>
    <row r="37" spans="2:7" ht="28.5" customHeight="1" x14ac:dyDescent="0.35">
      <c r="B37" s="153">
        <v>8</v>
      </c>
      <c r="C37" s="151" t="s">
        <v>12</v>
      </c>
      <c r="D37" s="154" t="s">
        <v>771</v>
      </c>
      <c r="E37" s="29" t="s">
        <v>31</v>
      </c>
      <c r="F37" s="30" t="s">
        <v>772</v>
      </c>
    </row>
    <row r="38" spans="2:7" ht="31.15" customHeight="1" x14ac:dyDescent="0.35">
      <c r="B38" s="150"/>
      <c r="C38" s="150"/>
      <c r="D38" s="150"/>
      <c r="E38" s="21" t="s">
        <v>44</v>
      </c>
      <c r="F38" s="20" t="s">
        <v>773</v>
      </c>
    </row>
    <row r="39" spans="2:7" ht="16.149999999999999" customHeight="1" x14ac:dyDescent="0.35">
      <c r="B39" s="13">
        <v>9</v>
      </c>
      <c r="C39" s="14" t="s">
        <v>676</v>
      </c>
      <c r="D39" s="15" t="s">
        <v>774</v>
      </c>
      <c r="E39" s="16" t="s">
        <v>730</v>
      </c>
      <c r="F39" s="16" t="s">
        <v>775</v>
      </c>
    </row>
    <row r="40" spans="2:7" ht="16.149999999999999" customHeight="1" x14ac:dyDescent="0.35">
      <c r="B40" s="13">
        <v>10</v>
      </c>
      <c r="C40" s="14" t="s">
        <v>776</v>
      </c>
      <c r="D40" s="15" t="s">
        <v>777</v>
      </c>
      <c r="E40" s="16" t="s">
        <v>730</v>
      </c>
      <c r="F40" s="16" t="s">
        <v>778</v>
      </c>
    </row>
    <row r="41" spans="2:7" ht="39" customHeight="1" x14ac:dyDescent="0.35">
      <c r="B41" s="13">
        <v>11</v>
      </c>
      <c r="C41" s="14" t="s">
        <v>15</v>
      </c>
      <c r="D41" s="15" t="s">
        <v>779</v>
      </c>
      <c r="E41" s="16" t="s">
        <v>730</v>
      </c>
      <c r="F41" s="16" t="s">
        <v>780</v>
      </c>
    </row>
    <row r="42" spans="2:7" ht="14.25" customHeight="1" x14ac:dyDescent="0.35">
      <c r="B42" s="148">
        <v>12</v>
      </c>
      <c r="C42" s="151" t="s">
        <v>781</v>
      </c>
      <c r="D42" s="154" t="s">
        <v>782</v>
      </c>
      <c r="E42" s="32" t="s">
        <v>50</v>
      </c>
      <c r="F42" s="27" t="s">
        <v>783</v>
      </c>
    </row>
    <row r="43" spans="2:7" ht="14.25" customHeight="1" x14ac:dyDescent="0.35">
      <c r="B43" s="149"/>
      <c r="C43" s="149"/>
      <c r="D43" s="149"/>
      <c r="E43" s="32" t="s">
        <v>94</v>
      </c>
      <c r="F43" s="27" t="s">
        <v>784</v>
      </c>
    </row>
    <row r="44" spans="2:7" ht="14.25" customHeight="1" x14ac:dyDescent="0.35">
      <c r="B44" s="149"/>
      <c r="C44" s="149"/>
      <c r="D44" s="149"/>
      <c r="E44" s="32" t="s">
        <v>101</v>
      </c>
      <c r="F44" s="27" t="s">
        <v>785</v>
      </c>
    </row>
    <row r="45" spans="2:7" ht="14.25" customHeight="1" x14ac:dyDescent="0.35">
      <c r="B45" s="150"/>
      <c r="C45" s="150"/>
      <c r="D45" s="150"/>
      <c r="E45" s="32" t="s">
        <v>40</v>
      </c>
      <c r="F45" s="27" t="s">
        <v>786</v>
      </c>
    </row>
    <row r="46" spans="2:7" ht="48" customHeight="1" x14ac:dyDescent="0.35">
      <c r="B46" s="13">
        <v>13</v>
      </c>
      <c r="C46" s="14" t="s">
        <v>17</v>
      </c>
      <c r="D46" s="15" t="s">
        <v>787</v>
      </c>
      <c r="E46" s="16" t="s">
        <v>788</v>
      </c>
      <c r="F46" s="16" t="s">
        <v>789</v>
      </c>
    </row>
    <row r="47" spans="2:7" ht="16.149999999999999" customHeight="1" x14ac:dyDescent="0.35">
      <c r="B47" s="23">
        <v>14</v>
      </c>
      <c r="C47" s="14" t="s">
        <v>790</v>
      </c>
      <c r="D47" s="15" t="s">
        <v>791</v>
      </c>
      <c r="E47" s="16" t="s">
        <v>764</v>
      </c>
      <c r="F47" s="16" t="s">
        <v>792</v>
      </c>
    </row>
    <row r="48" spans="2:7" ht="14.25" customHeight="1" x14ac:dyDescent="0.35">
      <c r="B48" s="148">
        <v>15</v>
      </c>
      <c r="C48" s="151" t="s">
        <v>793</v>
      </c>
      <c r="D48" s="152" t="s">
        <v>794</v>
      </c>
      <c r="E48" s="21" t="s">
        <v>19</v>
      </c>
      <c r="F48" s="20" t="s">
        <v>795</v>
      </c>
    </row>
    <row r="49" spans="2:6" ht="14.25" customHeight="1" x14ac:dyDescent="0.35">
      <c r="B49" s="149"/>
      <c r="C49" s="149"/>
      <c r="D49" s="149"/>
      <c r="E49" s="32" t="s">
        <v>796</v>
      </c>
      <c r="F49" s="27" t="s">
        <v>797</v>
      </c>
    </row>
    <row r="50" spans="2:6" ht="14.25" customHeight="1" x14ac:dyDescent="0.35">
      <c r="B50" s="149"/>
      <c r="C50" s="149"/>
      <c r="D50" s="149"/>
      <c r="E50" s="32" t="s">
        <v>798</v>
      </c>
      <c r="F50" s="27" t="s">
        <v>799</v>
      </c>
    </row>
    <row r="51" spans="2:6" ht="14.25" customHeight="1" x14ac:dyDescent="0.35">
      <c r="B51" s="150"/>
      <c r="C51" s="150"/>
      <c r="D51" s="150"/>
      <c r="E51" s="32" t="s">
        <v>22</v>
      </c>
      <c r="F51" s="27" t="s">
        <v>800</v>
      </c>
    </row>
    <row r="52" spans="2:6" ht="34.5" customHeight="1" x14ac:dyDescent="0.35">
      <c r="B52" s="33">
        <v>16</v>
      </c>
      <c r="C52" s="34" t="s">
        <v>801</v>
      </c>
      <c r="D52" s="19" t="s">
        <v>802</v>
      </c>
      <c r="E52" s="16" t="s">
        <v>730</v>
      </c>
      <c r="F52" s="31" t="s">
        <v>803</v>
      </c>
    </row>
    <row r="53" spans="2:6" ht="33" customHeight="1" x14ac:dyDescent="0.35">
      <c r="B53" s="35">
        <v>17</v>
      </c>
      <c r="C53" s="34" t="s">
        <v>804</v>
      </c>
      <c r="D53" s="19" t="s">
        <v>805</v>
      </c>
      <c r="E53" s="36" t="s">
        <v>806</v>
      </c>
      <c r="F53" s="37" t="s">
        <v>807</v>
      </c>
    </row>
    <row r="54" spans="2:6" ht="49.5" customHeight="1" x14ac:dyDescent="0.35">
      <c r="B54" s="33">
        <v>18</v>
      </c>
      <c r="C54" s="34" t="s">
        <v>808</v>
      </c>
      <c r="D54" s="19" t="s">
        <v>809</v>
      </c>
      <c r="E54" s="16" t="s">
        <v>810</v>
      </c>
      <c r="F54" s="31" t="s">
        <v>811</v>
      </c>
    </row>
    <row r="55" spans="2:6" ht="48.75" customHeight="1" x14ac:dyDescent="0.35">
      <c r="B55" s="33">
        <v>19</v>
      </c>
      <c r="C55" s="34" t="s">
        <v>27</v>
      </c>
      <c r="D55" s="19" t="s">
        <v>812</v>
      </c>
      <c r="E55" s="16" t="s">
        <v>730</v>
      </c>
      <c r="F55" s="31"/>
    </row>
    <row r="56" spans="2:6" ht="14.25" customHeight="1" x14ac:dyDescent="0.35">
      <c r="B56" s="33">
        <v>20</v>
      </c>
      <c r="C56" s="34" t="s">
        <v>28</v>
      </c>
      <c r="D56" s="19" t="s">
        <v>813</v>
      </c>
      <c r="E56" s="16" t="s">
        <v>730</v>
      </c>
      <c r="F56" s="31"/>
    </row>
    <row r="57" spans="2:6" ht="51" customHeight="1" x14ac:dyDescent="0.35">
      <c r="B57" s="33">
        <v>21</v>
      </c>
      <c r="C57" s="34" t="s">
        <v>814</v>
      </c>
      <c r="D57" s="19" t="s">
        <v>815</v>
      </c>
      <c r="E57" s="16" t="s">
        <v>730</v>
      </c>
      <c r="F57" s="31" t="s">
        <v>816</v>
      </c>
    </row>
    <row r="58" spans="2:6" ht="14.25" customHeight="1" x14ac:dyDescent="0.35">
      <c r="B58" s="6"/>
    </row>
    <row r="59" spans="2:6" ht="14.25" customHeight="1" x14ac:dyDescent="0.35">
      <c r="B59" s="6"/>
    </row>
    <row r="60" spans="2:6" ht="14.25" customHeight="1" x14ac:dyDescent="0.35">
      <c r="B60" s="6"/>
    </row>
    <row r="61" spans="2:6" ht="14.25" customHeight="1" x14ac:dyDescent="0.35">
      <c r="B61" s="6"/>
    </row>
    <row r="62" spans="2:6" ht="14.25" customHeight="1" x14ac:dyDescent="0.35">
      <c r="B62" s="6"/>
    </row>
    <row r="63" spans="2:6" ht="14.25" customHeight="1" x14ac:dyDescent="0.35">
      <c r="B63" s="6"/>
    </row>
    <row r="64" spans="2:6" ht="14.25" customHeight="1" x14ac:dyDescent="0.35">
      <c r="B64" s="6"/>
    </row>
    <row r="65" spans="2:2" ht="14.25" customHeight="1" x14ac:dyDescent="0.35">
      <c r="B65" s="6"/>
    </row>
    <row r="66" spans="2:2" ht="14.25" customHeight="1" x14ac:dyDescent="0.35">
      <c r="B66" s="6"/>
    </row>
    <row r="67" spans="2:2" ht="14.25" customHeight="1" x14ac:dyDescent="0.35">
      <c r="B67" s="6"/>
    </row>
    <row r="68" spans="2:2" ht="14.25" customHeight="1" x14ac:dyDescent="0.35">
      <c r="B68" s="6"/>
    </row>
    <row r="69" spans="2:2" ht="14.25" customHeight="1" x14ac:dyDescent="0.35">
      <c r="B69" s="6"/>
    </row>
    <row r="70" spans="2:2" ht="14.25" customHeight="1" x14ac:dyDescent="0.35">
      <c r="B70" s="6"/>
    </row>
    <row r="71" spans="2:2" ht="14.25" customHeight="1" x14ac:dyDescent="0.35">
      <c r="B71" s="6"/>
    </row>
    <row r="72" spans="2:2" ht="14.25" customHeight="1" x14ac:dyDescent="0.35">
      <c r="B72" s="6"/>
    </row>
    <row r="73" spans="2:2" ht="14.25" customHeight="1" x14ac:dyDescent="0.35">
      <c r="B73" s="6"/>
    </row>
    <row r="74" spans="2:2" ht="14.25" customHeight="1" x14ac:dyDescent="0.35">
      <c r="B74" s="6"/>
    </row>
    <row r="75" spans="2:2" ht="14.25" customHeight="1" x14ac:dyDescent="0.35">
      <c r="B75" s="6"/>
    </row>
    <row r="76" spans="2:2" ht="14.25" customHeight="1" x14ac:dyDescent="0.35">
      <c r="B76" s="6"/>
    </row>
    <row r="77" spans="2:2" ht="14.25" customHeight="1" x14ac:dyDescent="0.35">
      <c r="B77" s="6"/>
    </row>
    <row r="78" spans="2:2" ht="14.25" customHeight="1" x14ac:dyDescent="0.35">
      <c r="B78" s="6"/>
    </row>
    <row r="79" spans="2:2" ht="14.25" customHeight="1" x14ac:dyDescent="0.35">
      <c r="B79" s="6"/>
    </row>
    <row r="80" spans="2:2" ht="14.25" customHeight="1" x14ac:dyDescent="0.35">
      <c r="B80" s="6"/>
    </row>
    <row r="81" spans="2:2" ht="14.25" customHeight="1" x14ac:dyDescent="0.35">
      <c r="B81" s="6"/>
    </row>
    <row r="82" spans="2:2" ht="14.25" customHeight="1" x14ac:dyDescent="0.35">
      <c r="B82" s="6"/>
    </row>
    <row r="83" spans="2:2" ht="14.25" customHeight="1" x14ac:dyDescent="0.35">
      <c r="B83" s="6"/>
    </row>
    <row r="84" spans="2:2" ht="14.25" customHeight="1" x14ac:dyDescent="0.35">
      <c r="B84" s="6"/>
    </row>
    <row r="85" spans="2:2" ht="14.25" customHeight="1" x14ac:dyDescent="0.35">
      <c r="B85" s="6"/>
    </row>
    <row r="86" spans="2:2" ht="14.25" customHeight="1" x14ac:dyDescent="0.35">
      <c r="B86" s="6"/>
    </row>
    <row r="87" spans="2:2" ht="14.25" customHeight="1" x14ac:dyDescent="0.35">
      <c r="B87" s="6"/>
    </row>
    <row r="88" spans="2:2" ht="14.25" customHeight="1" x14ac:dyDescent="0.35">
      <c r="B88" s="6"/>
    </row>
    <row r="89" spans="2:2" ht="14.25" customHeight="1" x14ac:dyDescent="0.35">
      <c r="B89" s="6"/>
    </row>
    <row r="90" spans="2:2" ht="14.25" customHeight="1" x14ac:dyDescent="0.35">
      <c r="B90" s="6"/>
    </row>
    <row r="91" spans="2:2" ht="14.25" customHeight="1" x14ac:dyDescent="0.35">
      <c r="B91" s="6"/>
    </row>
    <row r="92" spans="2:2" ht="14.25" customHeight="1" x14ac:dyDescent="0.35">
      <c r="B92" s="6"/>
    </row>
    <row r="93" spans="2:2" ht="14.25" customHeight="1" x14ac:dyDescent="0.35">
      <c r="B93" s="6"/>
    </row>
    <row r="94" spans="2:2" ht="14.25" customHeight="1" x14ac:dyDescent="0.35">
      <c r="B94" s="6"/>
    </row>
    <row r="95" spans="2:2" ht="14.25" customHeight="1" x14ac:dyDescent="0.35">
      <c r="B95" s="6"/>
    </row>
    <row r="96" spans="2:2" ht="14.25" customHeight="1" x14ac:dyDescent="0.35">
      <c r="B96" s="6"/>
    </row>
    <row r="97" spans="2:2" ht="14.25" customHeight="1" x14ac:dyDescent="0.35">
      <c r="B97" s="6"/>
    </row>
    <row r="98" spans="2:2" ht="14.25" customHeight="1" x14ac:dyDescent="0.35">
      <c r="B98" s="6"/>
    </row>
    <row r="99" spans="2:2" ht="14.25" customHeight="1" x14ac:dyDescent="0.35">
      <c r="B99" s="6"/>
    </row>
    <row r="100" spans="2:2" ht="14.25" customHeight="1" x14ac:dyDescent="0.35">
      <c r="B100" s="6"/>
    </row>
    <row r="101" spans="2:2" ht="14.25" customHeight="1" x14ac:dyDescent="0.35">
      <c r="B101" s="6"/>
    </row>
    <row r="102" spans="2:2" ht="14.25" customHeight="1" x14ac:dyDescent="0.35">
      <c r="B102" s="6"/>
    </row>
    <row r="103" spans="2:2" ht="14.25" customHeight="1" x14ac:dyDescent="0.35">
      <c r="B103" s="6"/>
    </row>
    <row r="104" spans="2:2" ht="14.25" customHeight="1" x14ac:dyDescent="0.35">
      <c r="B104" s="6"/>
    </row>
    <row r="105" spans="2:2" ht="14.25" customHeight="1" x14ac:dyDescent="0.35">
      <c r="B105" s="6"/>
    </row>
    <row r="106" spans="2:2" ht="14.25" customHeight="1" x14ac:dyDescent="0.35">
      <c r="B106" s="6"/>
    </row>
    <row r="107" spans="2:2" ht="14.25" customHeight="1" x14ac:dyDescent="0.35">
      <c r="B107" s="6"/>
    </row>
    <row r="108" spans="2:2" ht="14.25" customHeight="1" x14ac:dyDescent="0.35">
      <c r="B108" s="6"/>
    </row>
    <row r="109" spans="2:2" ht="14.25" customHeight="1" x14ac:dyDescent="0.35">
      <c r="B109" s="6"/>
    </row>
    <row r="110" spans="2:2" ht="14.25" customHeight="1" x14ac:dyDescent="0.35">
      <c r="B110" s="6"/>
    </row>
    <row r="111" spans="2:2" ht="14.25" customHeight="1" x14ac:dyDescent="0.35">
      <c r="B111" s="6"/>
    </row>
    <row r="112" spans="2:2" ht="14.25" customHeight="1" x14ac:dyDescent="0.35">
      <c r="B112" s="6"/>
    </row>
    <row r="113" spans="2:2" ht="14.25" customHeight="1" x14ac:dyDescent="0.35">
      <c r="B113" s="6"/>
    </row>
    <row r="114" spans="2:2" ht="14.25" customHeight="1" x14ac:dyDescent="0.35">
      <c r="B114" s="6"/>
    </row>
    <row r="115" spans="2:2" ht="14.25" customHeight="1" x14ac:dyDescent="0.35">
      <c r="B115" s="6"/>
    </row>
    <row r="116" spans="2:2" ht="14.25" customHeight="1" x14ac:dyDescent="0.35">
      <c r="B116" s="6"/>
    </row>
    <row r="117" spans="2:2" ht="14.25" customHeight="1" x14ac:dyDescent="0.35">
      <c r="B117" s="6"/>
    </row>
    <row r="118" spans="2:2" ht="14.25" customHeight="1" x14ac:dyDescent="0.35">
      <c r="B118" s="6"/>
    </row>
    <row r="119" spans="2:2" ht="14.25" customHeight="1" x14ac:dyDescent="0.35">
      <c r="B119" s="6"/>
    </row>
    <row r="120" spans="2:2" ht="14.25" customHeight="1" x14ac:dyDescent="0.35">
      <c r="B120" s="6"/>
    </row>
    <row r="121" spans="2:2" ht="14.25" customHeight="1" x14ac:dyDescent="0.35">
      <c r="B121" s="6"/>
    </row>
    <row r="122" spans="2:2" ht="14.25" customHeight="1" x14ac:dyDescent="0.35">
      <c r="B122" s="6"/>
    </row>
    <row r="123" spans="2:2" ht="14.25" customHeight="1" x14ac:dyDescent="0.35">
      <c r="B123" s="6"/>
    </row>
    <row r="124" spans="2:2" ht="14.25" customHeight="1" x14ac:dyDescent="0.35">
      <c r="B124" s="6"/>
    </row>
    <row r="125" spans="2:2" ht="14.25" customHeight="1" x14ac:dyDescent="0.35">
      <c r="B125" s="6"/>
    </row>
    <row r="126" spans="2:2" ht="14.25" customHeight="1" x14ac:dyDescent="0.35">
      <c r="B126" s="6"/>
    </row>
    <row r="127" spans="2:2" ht="14.25" customHeight="1" x14ac:dyDescent="0.35">
      <c r="B127" s="6"/>
    </row>
    <row r="128" spans="2:2" ht="14.25" customHeight="1" x14ac:dyDescent="0.35">
      <c r="B128" s="6"/>
    </row>
    <row r="129" spans="2:2" ht="14.25" customHeight="1" x14ac:dyDescent="0.35">
      <c r="B129" s="6"/>
    </row>
    <row r="130" spans="2:2" ht="14.25" customHeight="1" x14ac:dyDescent="0.35">
      <c r="B130" s="6"/>
    </row>
    <row r="131" spans="2:2" ht="14.25" customHeight="1" x14ac:dyDescent="0.35">
      <c r="B131" s="6"/>
    </row>
    <row r="132" spans="2:2" ht="14.25" customHeight="1" x14ac:dyDescent="0.35">
      <c r="B132" s="6"/>
    </row>
    <row r="133" spans="2:2" ht="14.25" customHeight="1" x14ac:dyDescent="0.35">
      <c r="B133" s="6"/>
    </row>
    <row r="134" spans="2:2" ht="14.25" customHeight="1" x14ac:dyDescent="0.35">
      <c r="B134" s="6"/>
    </row>
    <row r="135" spans="2:2" ht="14.25" customHeight="1" x14ac:dyDescent="0.35">
      <c r="B135" s="6"/>
    </row>
    <row r="136" spans="2:2" ht="14.25" customHeight="1" x14ac:dyDescent="0.35">
      <c r="B136" s="6"/>
    </row>
    <row r="137" spans="2:2" ht="14.25" customHeight="1" x14ac:dyDescent="0.35">
      <c r="B137" s="6"/>
    </row>
    <row r="138" spans="2:2" ht="14.25" customHeight="1" x14ac:dyDescent="0.35">
      <c r="B138" s="6"/>
    </row>
    <row r="139" spans="2:2" ht="14.25" customHeight="1" x14ac:dyDescent="0.35">
      <c r="B139" s="6"/>
    </row>
    <row r="140" spans="2:2" ht="14.25" customHeight="1" x14ac:dyDescent="0.35">
      <c r="B140" s="6"/>
    </row>
    <row r="141" spans="2:2" ht="14.25" customHeight="1" x14ac:dyDescent="0.35">
      <c r="B141" s="6"/>
    </row>
    <row r="142" spans="2:2" ht="14.25" customHeight="1" x14ac:dyDescent="0.35">
      <c r="B142" s="6"/>
    </row>
    <row r="143" spans="2:2" ht="14.25" customHeight="1" x14ac:dyDescent="0.35">
      <c r="B143" s="6"/>
    </row>
    <row r="144" spans="2:2" ht="14.25" customHeight="1" x14ac:dyDescent="0.35">
      <c r="B144" s="6"/>
    </row>
    <row r="145" spans="2:2" ht="14.25" customHeight="1" x14ac:dyDescent="0.35">
      <c r="B145" s="6"/>
    </row>
    <row r="146" spans="2:2" ht="14.25" customHeight="1" x14ac:dyDescent="0.35">
      <c r="B146" s="6"/>
    </row>
    <row r="147" spans="2:2" ht="14.25" customHeight="1" x14ac:dyDescent="0.35">
      <c r="B147" s="6"/>
    </row>
    <row r="148" spans="2:2" ht="14.25" customHeight="1" x14ac:dyDescent="0.35">
      <c r="B148" s="6"/>
    </row>
    <row r="149" spans="2:2" ht="14.25" customHeight="1" x14ac:dyDescent="0.35">
      <c r="B149" s="6"/>
    </row>
    <row r="150" spans="2:2" ht="14.25" customHeight="1" x14ac:dyDescent="0.35">
      <c r="B150" s="6"/>
    </row>
    <row r="151" spans="2:2" ht="14.25" customHeight="1" x14ac:dyDescent="0.35">
      <c r="B151" s="6"/>
    </row>
    <row r="152" spans="2:2" ht="14.25" customHeight="1" x14ac:dyDescent="0.35">
      <c r="B152" s="6"/>
    </row>
    <row r="153" spans="2:2" ht="14.25" customHeight="1" x14ac:dyDescent="0.35">
      <c r="B153" s="6"/>
    </row>
    <row r="154" spans="2:2" ht="14.25" customHeight="1" x14ac:dyDescent="0.35">
      <c r="B154" s="6"/>
    </row>
    <row r="155" spans="2:2" ht="14.25" customHeight="1" x14ac:dyDescent="0.35">
      <c r="B155" s="6"/>
    </row>
    <row r="156" spans="2:2" ht="14.25" customHeight="1" x14ac:dyDescent="0.35">
      <c r="B156" s="6"/>
    </row>
    <row r="157" spans="2:2" ht="14.25" customHeight="1" x14ac:dyDescent="0.35">
      <c r="B157" s="6"/>
    </row>
    <row r="158" spans="2:2" ht="14.25" customHeight="1" x14ac:dyDescent="0.35">
      <c r="B158" s="6"/>
    </row>
    <row r="159" spans="2:2" ht="14.25" customHeight="1" x14ac:dyDescent="0.35">
      <c r="B159" s="6"/>
    </row>
    <row r="160" spans="2:2" ht="14.25" customHeight="1" x14ac:dyDescent="0.35">
      <c r="B160" s="6"/>
    </row>
    <row r="161" spans="2:2" ht="14.25" customHeight="1" x14ac:dyDescent="0.35">
      <c r="B161" s="6"/>
    </row>
    <row r="162" spans="2:2" ht="14.25" customHeight="1" x14ac:dyDescent="0.35">
      <c r="B162" s="6"/>
    </row>
    <row r="163" spans="2:2" ht="14.25" customHeight="1" x14ac:dyDescent="0.35">
      <c r="B163" s="6"/>
    </row>
    <row r="164" spans="2:2" ht="14.25" customHeight="1" x14ac:dyDescent="0.35">
      <c r="B164" s="6"/>
    </row>
    <row r="165" spans="2:2" ht="14.25" customHeight="1" x14ac:dyDescent="0.35">
      <c r="B165" s="6"/>
    </row>
    <row r="166" spans="2:2" ht="14.25" customHeight="1" x14ac:dyDescent="0.35">
      <c r="B166" s="6"/>
    </row>
    <row r="167" spans="2:2" ht="14.25" customHeight="1" x14ac:dyDescent="0.35">
      <c r="B167" s="6"/>
    </row>
    <row r="168" spans="2:2" ht="14.25" customHeight="1" x14ac:dyDescent="0.35">
      <c r="B168" s="6"/>
    </row>
    <row r="169" spans="2:2" ht="14.25" customHeight="1" x14ac:dyDescent="0.35">
      <c r="B169" s="6"/>
    </row>
    <row r="170" spans="2:2" ht="14.25" customHeight="1" x14ac:dyDescent="0.35">
      <c r="B170" s="6"/>
    </row>
    <row r="171" spans="2:2" ht="14.25" customHeight="1" x14ac:dyDescent="0.35">
      <c r="B171" s="6"/>
    </row>
    <row r="172" spans="2:2" ht="14.25" customHeight="1" x14ac:dyDescent="0.35">
      <c r="B172" s="6"/>
    </row>
    <row r="173" spans="2:2" ht="14.25" customHeight="1" x14ac:dyDescent="0.35">
      <c r="B173" s="6"/>
    </row>
    <row r="174" spans="2:2" ht="14.25" customHeight="1" x14ac:dyDescent="0.35">
      <c r="B174" s="6"/>
    </row>
    <row r="175" spans="2:2" ht="14.25" customHeight="1" x14ac:dyDescent="0.35">
      <c r="B175" s="6"/>
    </row>
    <row r="176" spans="2:2" ht="14.25" customHeight="1" x14ac:dyDescent="0.35">
      <c r="B176" s="6"/>
    </row>
    <row r="177" spans="2:2" ht="14.25" customHeight="1" x14ac:dyDescent="0.35">
      <c r="B177" s="6"/>
    </row>
    <row r="178" spans="2:2" ht="14.25" customHeight="1" x14ac:dyDescent="0.35">
      <c r="B178" s="6"/>
    </row>
    <row r="179" spans="2:2" ht="14.25" customHeight="1" x14ac:dyDescent="0.35">
      <c r="B179" s="6"/>
    </row>
    <row r="180" spans="2:2" ht="14.25" customHeight="1" x14ac:dyDescent="0.35">
      <c r="B180" s="6"/>
    </row>
    <row r="181" spans="2:2" ht="14.25" customHeight="1" x14ac:dyDescent="0.35">
      <c r="B181" s="6"/>
    </row>
    <row r="182" spans="2:2" ht="14.25" customHeight="1" x14ac:dyDescent="0.35">
      <c r="B182" s="6"/>
    </row>
    <row r="183" spans="2:2" ht="14.25" customHeight="1" x14ac:dyDescent="0.35">
      <c r="B183" s="6"/>
    </row>
    <row r="184" spans="2:2" ht="14.25" customHeight="1" x14ac:dyDescent="0.35">
      <c r="B184" s="6"/>
    </row>
    <row r="185" spans="2:2" ht="14.25" customHeight="1" x14ac:dyDescent="0.35">
      <c r="B185" s="6"/>
    </row>
    <row r="186" spans="2:2" ht="14.25" customHeight="1" x14ac:dyDescent="0.35">
      <c r="B186" s="6"/>
    </row>
    <row r="187" spans="2:2" ht="14.25" customHeight="1" x14ac:dyDescent="0.35">
      <c r="B187" s="6"/>
    </row>
    <row r="188" spans="2:2" ht="14.25" customHeight="1" x14ac:dyDescent="0.35">
      <c r="B188" s="6"/>
    </row>
    <row r="189" spans="2:2" ht="14.25" customHeight="1" x14ac:dyDescent="0.35">
      <c r="B189" s="6"/>
    </row>
    <row r="190" spans="2:2" ht="14.25" customHeight="1" x14ac:dyDescent="0.35">
      <c r="B190" s="6"/>
    </row>
    <row r="191" spans="2:2" ht="14.25" customHeight="1" x14ac:dyDescent="0.35">
      <c r="B191" s="6"/>
    </row>
    <row r="192" spans="2:2" ht="14.25" customHeight="1" x14ac:dyDescent="0.35">
      <c r="B192" s="6"/>
    </row>
    <row r="193" spans="2:2" ht="14.25" customHeight="1" x14ac:dyDescent="0.35">
      <c r="B193" s="6"/>
    </row>
    <row r="194" spans="2:2" ht="14.25" customHeight="1" x14ac:dyDescent="0.35">
      <c r="B194" s="6"/>
    </row>
    <row r="195" spans="2:2" ht="14.25" customHeight="1" x14ac:dyDescent="0.35">
      <c r="B195" s="6"/>
    </row>
    <row r="196" spans="2:2" ht="14.25" customHeight="1" x14ac:dyDescent="0.35">
      <c r="B196" s="6"/>
    </row>
    <row r="197" spans="2:2" ht="14.25" customHeight="1" x14ac:dyDescent="0.35">
      <c r="B197" s="6"/>
    </row>
    <row r="198" spans="2:2" ht="14.25" customHeight="1" x14ac:dyDescent="0.35">
      <c r="B198" s="6"/>
    </row>
    <row r="199" spans="2:2" ht="14.25" customHeight="1" x14ac:dyDescent="0.35">
      <c r="B199" s="6"/>
    </row>
    <row r="200" spans="2:2" ht="14.25" customHeight="1" x14ac:dyDescent="0.35">
      <c r="B200" s="6"/>
    </row>
    <row r="201" spans="2:2" ht="14.25" customHeight="1" x14ac:dyDescent="0.35">
      <c r="B201" s="6"/>
    </row>
    <row r="202" spans="2:2" ht="14.25" customHeight="1" x14ac:dyDescent="0.35">
      <c r="B202" s="6"/>
    </row>
    <row r="203" spans="2:2" ht="14.25" customHeight="1" x14ac:dyDescent="0.35">
      <c r="B203" s="6"/>
    </row>
    <row r="204" spans="2:2" ht="14.25" customHeight="1" x14ac:dyDescent="0.35">
      <c r="B204" s="6"/>
    </row>
    <row r="205" spans="2:2" ht="14.25" customHeight="1" x14ac:dyDescent="0.35">
      <c r="B205" s="6"/>
    </row>
    <row r="206" spans="2:2" ht="14.25" customHeight="1" x14ac:dyDescent="0.35">
      <c r="B206" s="6"/>
    </row>
    <row r="207" spans="2:2" ht="14.25" customHeight="1" x14ac:dyDescent="0.35">
      <c r="B207" s="6"/>
    </row>
    <row r="208" spans="2:2" ht="14.25" customHeight="1" x14ac:dyDescent="0.35">
      <c r="B208" s="6"/>
    </row>
    <row r="209" spans="2:2" ht="14.25" customHeight="1" x14ac:dyDescent="0.35">
      <c r="B209" s="6"/>
    </row>
    <row r="210" spans="2:2" ht="14.25" customHeight="1" x14ac:dyDescent="0.35">
      <c r="B210" s="6"/>
    </row>
    <row r="211" spans="2:2" ht="14.25" customHeight="1" x14ac:dyDescent="0.35">
      <c r="B211" s="6"/>
    </row>
    <row r="212" spans="2:2" ht="14.25" customHeight="1" x14ac:dyDescent="0.35">
      <c r="B212" s="6"/>
    </row>
    <row r="213" spans="2:2" ht="14.25" customHeight="1" x14ac:dyDescent="0.35">
      <c r="B213" s="6"/>
    </row>
    <row r="214" spans="2:2" ht="14.25" customHeight="1" x14ac:dyDescent="0.35">
      <c r="B214" s="6"/>
    </row>
    <row r="215" spans="2:2" ht="14.25" customHeight="1" x14ac:dyDescent="0.35">
      <c r="B215" s="6"/>
    </row>
    <row r="216" spans="2:2" ht="14.25" customHeight="1" x14ac:dyDescent="0.35">
      <c r="B216" s="6"/>
    </row>
    <row r="217" spans="2:2" ht="14.25" customHeight="1" x14ac:dyDescent="0.35">
      <c r="B217" s="6"/>
    </row>
    <row r="218" spans="2:2" ht="14.25" customHeight="1" x14ac:dyDescent="0.35">
      <c r="B218" s="6"/>
    </row>
    <row r="219" spans="2:2" ht="14.25" customHeight="1" x14ac:dyDescent="0.35">
      <c r="B219" s="6"/>
    </row>
    <row r="220" spans="2:2" ht="14.25" customHeight="1" x14ac:dyDescent="0.35">
      <c r="B220" s="6"/>
    </row>
    <row r="221" spans="2:2" ht="14.25" customHeight="1" x14ac:dyDescent="0.35">
      <c r="B221" s="6"/>
    </row>
    <row r="222" spans="2:2" ht="14.25" customHeight="1" x14ac:dyDescent="0.35">
      <c r="B222" s="6"/>
    </row>
    <row r="223" spans="2:2" ht="14.25" customHeight="1" x14ac:dyDescent="0.35">
      <c r="B223" s="6"/>
    </row>
    <row r="224" spans="2:2" ht="14.25" customHeight="1" x14ac:dyDescent="0.35">
      <c r="B224" s="6"/>
    </row>
    <row r="225" spans="2:2" ht="14.25" customHeight="1" x14ac:dyDescent="0.35">
      <c r="B225" s="6"/>
    </row>
    <row r="226" spans="2:2" ht="14.25" customHeight="1" x14ac:dyDescent="0.35">
      <c r="B226" s="6"/>
    </row>
    <row r="227" spans="2:2" ht="14.25" customHeight="1" x14ac:dyDescent="0.35">
      <c r="B227" s="6"/>
    </row>
    <row r="228" spans="2:2" ht="14.25" customHeight="1" x14ac:dyDescent="0.35">
      <c r="B228" s="6"/>
    </row>
    <row r="229" spans="2:2" ht="14.25" customHeight="1" x14ac:dyDescent="0.35">
      <c r="B229" s="6"/>
    </row>
    <row r="230" spans="2:2" ht="14.25" customHeight="1" x14ac:dyDescent="0.35">
      <c r="B230" s="6"/>
    </row>
    <row r="231" spans="2:2" ht="14.25" customHeight="1" x14ac:dyDescent="0.35">
      <c r="B231" s="6"/>
    </row>
    <row r="232" spans="2:2" ht="14.25" customHeight="1" x14ac:dyDescent="0.35">
      <c r="B232" s="6"/>
    </row>
    <row r="233" spans="2:2" ht="14.25" customHeight="1" x14ac:dyDescent="0.35">
      <c r="B233" s="6"/>
    </row>
    <row r="234" spans="2:2" ht="14.25" customHeight="1" x14ac:dyDescent="0.35">
      <c r="B234" s="6"/>
    </row>
    <row r="235" spans="2:2" ht="14.25" customHeight="1" x14ac:dyDescent="0.35">
      <c r="B235" s="6"/>
    </row>
    <row r="236" spans="2:2" ht="14.25" customHeight="1" x14ac:dyDescent="0.35">
      <c r="B236" s="6"/>
    </row>
    <row r="237" spans="2:2" ht="14.25" customHeight="1" x14ac:dyDescent="0.35">
      <c r="B237" s="6"/>
    </row>
    <row r="238" spans="2:2" ht="14.25" customHeight="1" x14ac:dyDescent="0.35">
      <c r="B238" s="6"/>
    </row>
    <row r="239" spans="2:2" ht="14.25" customHeight="1" x14ac:dyDescent="0.35">
      <c r="B239" s="6"/>
    </row>
    <row r="240" spans="2:2" ht="14.25" customHeight="1" x14ac:dyDescent="0.35">
      <c r="B240" s="6"/>
    </row>
    <row r="241" spans="2:2" ht="14.25" customHeight="1" x14ac:dyDescent="0.35">
      <c r="B241" s="6"/>
    </row>
    <row r="242" spans="2:2" ht="14.25" customHeight="1" x14ac:dyDescent="0.35">
      <c r="B242" s="6"/>
    </row>
    <row r="243" spans="2:2" ht="14.25" customHeight="1" x14ac:dyDescent="0.35">
      <c r="B243" s="6"/>
    </row>
    <row r="244" spans="2:2" ht="14.25" customHeight="1" x14ac:dyDescent="0.35">
      <c r="B244" s="6"/>
    </row>
    <row r="245" spans="2:2" ht="14.25" customHeight="1" x14ac:dyDescent="0.35">
      <c r="B245" s="6"/>
    </row>
    <row r="246" spans="2:2" ht="14.25" customHeight="1" x14ac:dyDescent="0.35">
      <c r="B246" s="6"/>
    </row>
    <row r="247" spans="2:2" ht="14.25" customHeight="1" x14ac:dyDescent="0.35">
      <c r="B247" s="6"/>
    </row>
    <row r="248" spans="2:2" ht="14.25" customHeight="1" x14ac:dyDescent="0.35">
      <c r="B248" s="6"/>
    </row>
    <row r="249" spans="2:2" ht="14.25" customHeight="1" x14ac:dyDescent="0.35">
      <c r="B249" s="6"/>
    </row>
    <row r="250" spans="2:2" ht="14.25" customHeight="1" x14ac:dyDescent="0.35">
      <c r="B250" s="6"/>
    </row>
    <row r="251" spans="2:2" ht="14.25" customHeight="1" x14ac:dyDescent="0.35">
      <c r="B251" s="6"/>
    </row>
    <row r="252" spans="2:2" ht="14.25" customHeight="1" x14ac:dyDescent="0.35">
      <c r="B252" s="6"/>
    </row>
    <row r="253" spans="2:2" ht="14.25" customHeight="1" x14ac:dyDescent="0.35">
      <c r="B253" s="6"/>
    </row>
    <row r="254" spans="2:2" ht="14.25" customHeight="1" x14ac:dyDescent="0.35">
      <c r="B254" s="6"/>
    </row>
    <row r="255" spans="2:2" ht="14.25" customHeight="1" x14ac:dyDescent="0.35">
      <c r="B255" s="6"/>
    </row>
    <row r="256" spans="2:2" ht="14.25" customHeight="1" x14ac:dyDescent="0.35">
      <c r="B256" s="6"/>
    </row>
    <row r="257" spans="2:2" ht="14.25" customHeight="1" x14ac:dyDescent="0.35">
      <c r="B257" s="6"/>
    </row>
    <row r="258" spans="2:2" ht="14.25" customHeight="1" x14ac:dyDescent="0.35">
      <c r="B258" s="6"/>
    </row>
    <row r="259" spans="2:2" ht="14.25" customHeight="1" x14ac:dyDescent="0.35">
      <c r="B259" s="6"/>
    </row>
    <row r="260" spans="2:2" ht="14.25" customHeight="1" x14ac:dyDescent="0.35">
      <c r="B260" s="6"/>
    </row>
    <row r="261" spans="2:2" ht="14.25" customHeight="1" x14ac:dyDescent="0.35">
      <c r="B261" s="6"/>
    </row>
    <row r="262" spans="2:2" ht="14.25" customHeight="1" x14ac:dyDescent="0.35">
      <c r="B262" s="6"/>
    </row>
    <row r="263" spans="2:2" ht="14.25" customHeight="1" x14ac:dyDescent="0.35">
      <c r="B263" s="6"/>
    </row>
    <row r="264" spans="2:2" ht="14.25" customHeight="1" x14ac:dyDescent="0.35">
      <c r="B264" s="6"/>
    </row>
    <row r="265" spans="2:2" ht="14.25" customHeight="1" x14ac:dyDescent="0.35">
      <c r="B265" s="6"/>
    </row>
    <row r="266" spans="2:2" ht="14.25" customHeight="1" x14ac:dyDescent="0.35">
      <c r="B266" s="6"/>
    </row>
    <row r="267" spans="2:2" ht="14.25" customHeight="1" x14ac:dyDescent="0.35">
      <c r="B267" s="6"/>
    </row>
    <row r="268" spans="2:2" ht="14.25" customHeight="1" x14ac:dyDescent="0.35">
      <c r="B268" s="6"/>
    </row>
    <row r="269" spans="2:2" ht="14.25" customHeight="1" x14ac:dyDescent="0.35">
      <c r="B269" s="6"/>
    </row>
    <row r="270" spans="2:2" ht="14.25" customHeight="1" x14ac:dyDescent="0.35">
      <c r="B270" s="6"/>
    </row>
    <row r="271" spans="2:2" ht="14.25" customHeight="1" x14ac:dyDescent="0.35">
      <c r="B271" s="6"/>
    </row>
    <row r="272" spans="2:2" ht="14.25" customHeight="1" x14ac:dyDescent="0.35">
      <c r="B272" s="6"/>
    </row>
    <row r="273" spans="2:2" ht="14.25" customHeight="1" x14ac:dyDescent="0.35">
      <c r="B273" s="6"/>
    </row>
    <row r="274" spans="2:2" ht="14.25" customHeight="1" x14ac:dyDescent="0.35">
      <c r="B274" s="6"/>
    </row>
    <row r="275" spans="2:2" ht="14.25" customHeight="1" x14ac:dyDescent="0.35">
      <c r="B275" s="6"/>
    </row>
    <row r="276" spans="2:2" ht="14.25" customHeight="1" x14ac:dyDescent="0.35">
      <c r="B276" s="6"/>
    </row>
    <row r="277" spans="2:2" ht="14.25" customHeight="1" x14ac:dyDescent="0.35">
      <c r="B277" s="6"/>
    </row>
    <row r="278" spans="2:2" ht="14.25" customHeight="1" x14ac:dyDescent="0.35">
      <c r="B278" s="6"/>
    </row>
    <row r="279" spans="2:2" ht="14.25" customHeight="1" x14ac:dyDescent="0.35">
      <c r="B279" s="6"/>
    </row>
    <row r="280" spans="2:2" ht="14.25" customHeight="1" x14ac:dyDescent="0.35">
      <c r="B280" s="6"/>
    </row>
    <row r="281" spans="2:2" ht="14.25" customHeight="1" x14ac:dyDescent="0.35">
      <c r="B281" s="6"/>
    </row>
    <row r="282" spans="2:2" ht="14.25" customHeight="1" x14ac:dyDescent="0.35">
      <c r="B282" s="6"/>
    </row>
    <row r="283" spans="2:2" ht="14.25" customHeight="1" x14ac:dyDescent="0.35">
      <c r="B283" s="6"/>
    </row>
    <row r="284" spans="2:2" ht="14.25" customHeight="1" x14ac:dyDescent="0.35">
      <c r="B284" s="6"/>
    </row>
    <row r="285" spans="2:2" ht="14.25" customHeight="1" x14ac:dyDescent="0.35">
      <c r="B285" s="6"/>
    </row>
    <row r="286" spans="2:2" ht="14.25" customHeight="1" x14ac:dyDescent="0.35">
      <c r="B286" s="6"/>
    </row>
    <row r="287" spans="2:2" ht="14.25" customHeight="1" x14ac:dyDescent="0.35">
      <c r="B287" s="6"/>
    </row>
    <row r="288" spans="2:2" ht="14.25" customHeight="1" x14ac:dyDescent="0.35">
      <c r="B288" s="6"/>
    </row>
    <row r="289" spans="2:2" ht="14.25" customHeight="1" x14ac:dyDescent="0.35">
      <c r="B289" s="6"/>
    </row>
    <row r="290" spans="2:2" ht="14.25" customHeight="1" x14ac:dyDescent="0.35">
      <c r="B290" s="6"/>
    </row>
    <row r="291" spans="2:2" ht="14.25" customHeight="1" x14ac:dyDescent="0.35">
      <c r="B291" s="6"/>
    </row>
    <row r="292" spans="2:2" ht="14.25" customHeight="1" x14ac:dyDescent="0.35">
      <c r="B292" s="6"/>
    </row>
    <row r="293" spans="2:2" ht="14.25" customHeight="1" x14ac:dyDescent="0.35">
      <c r="B293" s="6"/>
    </row>
    <row r="294" spans="2:2" ht="14.25" customHeight="1" x14ac:dyDescent="0.35">
      <c r="B294" s="6"/>
    </row>
    <row r="295" spans="2:2" ht="14.25" customHeight="1" x14ac:dyDescent="0.35">
      <c r="B295" s="6"/>
    </row>
    <row r="296" spans="2:2" ht="14.25" customHeight="1" x14ac:dyDescent="0.35">
      <c r="B296" s="6"/>
    </row>
    <row r="297" spans="2:2" ht="14.25" customHeight="1" x14ac:dyDescent="0.35">
      <c r="B297" s="6"/>
    </row>
    <row r="298" spans="2:2" ht="14.25" customHeight="1" x14ac:dyDescent="0.35">
      <c r="B298" s="6"/>
    </row>
    <row r="299" spans="2:2" ht="14.25" customHeight="1" x14ac:dyDescent="0.35">
      <c r="B299" s="6"/>
    </row>
    <row r="300" spans="2:2" ht="14.25" customHeight="1" x14ac:dyDescent="0.35">
      <c r="B300" s="6"/>
    </row>
    <row r="301" spans="2:2" ht="14.25" customHeight="1" x14ac:dyDescent="0.35">
      <c r="B301" s="6"/>
    </row>
    <row r="302" spans="2:2" ht="14.25" customHeight="1" x14ac:dyDescent="0.35">
      <c r="B302" s="6"/>
    </row>
    <row r="303" spans="2:2" ht="14.25" customHeight="1" x14ac:dyDescent="0.35">
      <c r="B303" s="6"/>
    </row>
    <row r="304" spans="2:2" ht="14.25" customHeight="1" x14ac:dyDescent="0.35">
      <c r="B304" s="6"/>
    </row>
    <row r="305" spans="2:2" ht="14.25" customHeight="1" x14ac:dyDescent="0.35">
      <c r="B305" s="6"/>
    </row>
    <row r="306" spans="2:2" ht="14.25" customHeight="1" x14ac:dyDescent="0.35">
      <c r="B306" s="6"/>
    </row>
    <row r="307" spans="2:2" ht="14.25" customHeight="1" x14ac:dyDescent="0.35">
      <c r="B307" s="6"/>
    </row>
    <row r="308" spans="2:2" ht="14.25" customHeight="1" x14ac:dyDescent="0.35">
      <c r="B308" s="6"/>
    </row>
    <row r="309" spans="2:2" ht="14.25" customHeight="1" x14ac:dyDescent="0.35">
      <c r="B309" s="6"/>
    </row>
    <row r="310" spans="2:2" ht="14.25" customHeight="1" x14ac:dyDescent="0.35">
      <c r="B310" s="6"/>
    </row>
    <row r="311" spans="2:2" ht="14.25" customHeight="1" x14ac:dyDescent="0.35">
      <c r="B311" s="6"/>
    </row>
    <row r="312" spans="2:2" ht="14.25" customHeight="1" x14ac:dyDescent="0.35">
      <c r="B312" s="6"/>
    </row>
    <row r="313" spans="2:2" ht="14.25" customHeight="1" x14ac:dyDescent="0.35">
      <c r="B313" s="6"/>
    </row>
    <row r="314" spans="2:2" ht="14.25" customHeight="1" x14ac:dyDescent="0.35">
      <c r="B314" s="6"/>
    </row>
    <row r="315" spans="2:2" ht="14.25" customHeight="1" x14ac:dyDescent="0.35">
      <c r="B315" s="6"/>
    </row>
    <row r="316" spans="2:2" ht="14.25" customHeight="1" x14ac:dyDescent="0.35">
      <c r="B316" s="6"/>
    </row>
    <row r="317" spans="2:2" ht="14.25" customHeight="1" x14ac:dyDescent="0.35">
      <c r="B317" s="6"/>
    </row>
    <row r="318" spans="2:2" ht="14.25" customHeight="1" x14ac:dyDescent="0.35">
      <c r="B318" s="6"/>
    </row>
    <row r="319" spans="2:2" ht="14.25" customHeight="1" x14ac:dyDescent="0.35">
      <c r="B319" s="6"/>
    </row>
    <row r="320" spans="2:2" ht="14.25" customHeight="1" x14ac:dyDescent="0.35">
      <c r="B320" s="6"/>
    </row>
    <row r="321" spans="2:2" ht="14.25" customHeight="1" x14ac:dyDescent="0.35">
      <c r="B321" s="6"/>
    </row>
    <row r="322" spans="2:2" ht="14.25" customHeight="1" x14ac:dyDescent="0.35">
      <c r="B322" s="6"/>
    </row>
    <row r="323" spans="2:2" ht="14.25" customHeight="1" x14ac:dyDescent="0.35">
      <c r="B323" s="6"/>
    </row>
    <row r="324" spans="2:2" ht="14.25" customHeight="1" x14ac:dyDescent="0.35">
      <c r="B324" s="6"/>
    </row>
    <row r="325" spans="2:2" ht="14.25" customHeight="1" x14ac:dyDescent="0.35">
      <c r="B325" s="6"/>
    </row>
    <row r="326" spans="2:2" ht="14.25" customHeight="1" x14ac:dyDescent="0.35">
      <c r="B326" s="6"/>
    </row>
    <row r="327" spans="2:2" ht="14.25" customHeight="1" x14ac:dyDescent="0.35">
      <c r="B327" s="6"/>
    </row>
    <row r="328" spans="2:2" ht="14.25" customHeight="1" x14ac:dyDescent="0.35">
      <c r="B328" s="6"/>
    </row>
    <row r="329" spans="2:2" ht="14.25" customHeight="1" x14ac:dyDescent="0.35">
      <c r="B329" s="6"/>
    </row>
    <row r="330" spans="2:2" ht="14.25" customHeight="1" x14ac:dyDescent="0.35">
      <c r="B330" s="6"/>
    </row>
    <row r="331" spans="2:2" ht="14.25" customHeight="1" x14ac:dyDescent="0.35">
      <c r="B331" s="6"/>
    </row>
    <row r="332" spans="2:2" ht="14.25" customHeight="1" x14ac:dyDescent="0.35">
      <c r="B332" s="6"/>
    </row>
    <row r="333" spans="2:2" ht="14.25" customHeight="1" x14ac:dyDescent="0.35">
      <c r="B333" s="6"/>
    </row>
    <row r="334" spans="2:2" ht="14.25" customHeight="1" x14ac:dyDescent="0.35">
      <c r="B334" s="6"/>
    </row>
    <row r="335" spans="2:2" ht="14.25" customHeight="1" x14ac:dyDescent="0.35">
      <c r="B335" s="6"/>
    </row>
    <row r="336" spans="2:2" ht="14.25" customHeight="1" x14ac:dyDescent="0.35">
      <c r="B336" s="6"/>
    </row>
    <row r="337" spans="2:2" ht="14.25" customHeight="1" x14ac:dyDescent="0.35">
      <c r="B337" s="6"/>
    </row>
    <row r="338" spans="2:2" ht="14.25" customHeight="1" x14ac:dyDescent="0.35">
      <c r="B338" s="6"/>
    </row>
    <row r="339" spans="2:2" ht="14.25" customHeight="1" x14ac:dyDescent="0.35">
      <c r="B339" s="6"/>
    </row>
    <row r="340" spans="2:2" ht="14.25" customHeight="1" x14ac:dyDescent="0.35">
      <c r="B340" s="6"/>
    </row>
    <row r="341" spans="2:2" ht="14.25" customHeight="1" x14ac:dyDescent="0.35">
      <c r="B341" s="6"/>
    </row>
    <row r="342" spans="2:2" ht="14.25" customHeight="1" x14ac:dyDescent="0.35">
      <c r="B342" s="6"/>
    </row>
    <row r="343" spans="2:2" ht="14.25" customHeight="1" x14ac:dyDescent="0.35">
      <c r="B343" s="6"/>
    </row>
    <row r="344" spans="2:2" ht="14.25" customHeight="1" x14ac:dyDescent="0.35">
      <c r="B344" s="6"/>
    </row>
    <row r="345" spans="2:2" ht="14.25" customHeight="1" x14ac:dyDescent="0.35">
      <c r="B345" s="6"/>
    </row>
    <row r="346" spans="2:2" ht="14.25" customHeight="1" x14ac:dyDescent="0.35">
      <c r="B346" s="6"/>
    </row>
    <row r="347" spans="2:2" ht="14.25" customHeight="1" x14ac:dyDescent="0.35">
      <c r="B347" s="6"/>
    </row>
    <row r="348" spans="2:2" ht="14.25" customHeight="1" x14ac:dyDescent="0.35">
      <c r="B348" s="6"/>
    </row>
    <row r="349" spans="2:2" ht="14.25" customHeight="1" x14ac:dyDescent="0.35">
      <c r="B349" s="6"/>
    </row>
    <row r="350" spans="2:2" ht="14.25" customHeight="1" x14ac:dyDescent="0.35">
      <c r="B350" s="6"/>
    </row>
    <row r="351" spans="2:2" ht="14.25" customHeight="1" x14ac:dyDescent="0.35">
      <c r="B351" s="6"/>
    </row>
    <row r="352" spans="2:2" ht="14.25" customHeight="1" x14ac:dyDescent="0.35">
      <c r="B352" s="6"/>
    </row>
    <row r="353" spans="2:2" ht="14.25" customHeight="1" x14ac:dyDescent="0.35">
      <c r="B353" s="6"/>
    </row>
    <row r="354" spans="2:2" ht="14.25" customHeight="1" x14ac:dyDescent="0.35">
      <c r="B354" s="6"/>
    </row>
    <row r="355" spans="2:2" ht="14.25" customHeight="1" x14ac:dyDescent="0.35">
      <c r="B355" s="6"/>
    </row>
    <row r="356" spans="2:2" ht="14.25" customHeight="1" x14ac:dyDescent="0.35">
      <c r="B356" s="6"/>
    </row>
    <row r="357" spans="2:2" ht="14.25" customHeight="1" x14ac:dyDescent="0.35">
      <c r="B357" s="6"/>
    </row>
    <row r="358" spans="2:2" ht="14.25" customHeight="1" x14ac:dyDescent="0.35">
      <c r="B358" s="6"/>
    </row>
    <row r="359" spans="2:2" ht="14.25" customHeight="1" x14ac:dyDescent="0.35">
      <c r="B359" s="6"/>
    </row>
    <row r="360" spans="2:2" ht="14.25" customHeight="1" x14ac:dyDescent="0.35">
      <c r="B360" s="6"/>
    </row>
    <row r="361" spans="2:2" ht="14.25" customHeight="1" x14ac:dyDescent="0.35">
      <c r="B361" s="6"/>
    </row>
    <row r="362" spans="2:2" ht="14.25" customHeight="1" x14ac:dyDescent="0.35">
      <c r="B362" s="6"/>
    </row>
    <row r="363" spans="2:2" ht="14.25" customHeight="1" x14ac:dyDescent="0.35">
      <c r="B363" s="6"/>
    </row>
    <row r="364" spans="2:2" ht="14.25" customHeight="1" x14ac:dyDescent="0.35">
      <c r="B364" s="6"/>
    </row>
    <row r="365" spans="2:2" ht="14.25" customHeight="1" x14ac:dyDescent="0.35">
      <c r="B365" s="6"/>
    </row>
    <row r="366" spans="2:2" ht="14.25" customHeight="1" x14ac:dyDescent="0.35">
      <c r="B366" s="6"/>
    </row>
    <row r="367" spans="2:2" ht="14.25" customHeight="1" x14ac:dyDescent="0.35">
      <c r="B367" s="6"/>
    </row>
    <row r="368" spans="2:2" ht="14.25" customHeight="1" x14ac:dyDescent="0.35">
      <c r="B368" s="6"/>
    </row>
    <row r="369" spans="2:2" ht="14.25" customHeight="1" x14ac:dyDescent="0.35">
      <c r="B369" s="6"/>
    </row>
    <row r="370" spans="2:2" ht="14.25" customHeight="1" x14ac:dyDescent="0.35">
      <c r="B370" s="6"/>
    </row>
    <row r="371" spans="2:2" ht="14.25" customHeight="1" x14ac:dyDescent="0.35">
      <c r="B371" s="6"/>
    </row>
    <row r="372" spans="2:2" ht="14.25" customHeight="1" x14ac:dyDescent="0.35">
      <c r="B372" s="6"/>
    </row>
    <row r="373" spans="2:2" ht="14.25" customHeight="1" x14ac:dyDescent="0.35">
      <c r="B373" s="6"/>
    </row>
    <row r="374" spans="2:2" ht="14.25" customHeight="1" x14ac:dyDescent="0.35">
      <c r="B374" s="6"/>
    </row>
    <row r="375" spans="2:2" ht="14.25" customHeight="1" x14ac:dyDescent="0.35">
      <c r="B375" s="6"/>
    </row>
    <row r="376" spans="2:2" ht="14.25" customHeight="1" x14ac:dyDescent="0.35">
      <c r="B376" s="6"/>
    </row>
    <row r="377" spans="2:2" ht="14.25" customHeight="1" x14ac:dyDescent="0.35">
      <c r="B377" s="6"/>
    </row>
    <row r="378" spans="2:2" ht="14.25" customHeight="1" x14ac:dyDescent="0.35">
      <c r="B378" s="6"/>
    </row>
    <row r="379" spans="2:2" ht="14.25" customHeight="1" x14ac:dyDescent="0.35">
      <c r="B379" s="6"/>
    </row>
    <row r="380" spans="2:2" ht="14.25" customHeight="1" x14ac:dyDescent="0.35">
      <c r="B380" s="6"/>
    </row>
    <row r="381" spans="2:2" ht="14.25" customHeight="1" x14ac:dyDescent="0.35">
      <c r="B381" s="6"/>
    </row>
    <row r="382" spans="2:2" ht="14.25" customHeight="1" x14ac:dyDescent="0.35">
      <c r="B382" s="6"/>
    </row>
    <row r="383" spans="2:2" ht="14.25" customHeight="1" x14ac:dyDescent="0.35">
      <c r="B383" s="6"/>
    </row>
    <row r="384" spans="2:2" ht="14.25" customHeight="1" x14ac:dyDescent="0.35">
      <c r="B384" s="6"/>
    </row>
    <row r="385" spans="2:2" ht="14.25" customHeight="1" x14ac:dyDescent="0.35">
      <c r="B385" s="6"/>
    </row>
    <row r="386" spans="2:2" ht="14.25" customHeight="1" x14ac:dyDescent="0.35">
      <c r="B386" s="6"/>
    </row>
    <row r="387" spans="2:2" ht="14.25" customHeight="1" x14ac:dyDescent="0.35">
      <c r="B387" s="6"/>
    </row>
    <row r="388" spans="2:2" ht="14.25" customHeight="1" x14ac:dyDescent="0.35">
      <c r="B388" s="6"/>
    </row>
    <row r="389" spans="2:2" ht="14.25" customHeight="1" x14ac:dyDescent="0.35">
      <c r="B389" s="6"/>
    </row>
    <row r="390" spans="2:2" ht="14.25" customHeight="1" x14ac:dyDescent="0.35">
      <c r="B390" s="6"/>
    </row>
    <row r="391" spans="2:2" ht="14.25" customHeight="1" x14ac:dyDescent="0.35">
      <c r="B391" s="6"/>
    </row>
    <row r="392" spans="2:2" ht="14.25" customHeight="1" x14ac:dyDescent="0.35">
      <c r="B392" s="6"/>
    </row>
    <row r="393" spans="2:2" ht="14.25" customHeight="1" x14ac:dyDescent="0.35">
      <c r="B393" s="6"/>
    </row>
    <row r="394" spans="2:2" ht="14.25" customHeight="1" x14ac:dyDescent="0.35">
      <c r="B394" s="6"/>
    </row>
    <row r="395" spans="2:2" ht="14.25" customHeight="1" x14ac:dyDescent="0.35">
      <c r="B395" s="6"/>
    </row>
    <row r="396" spans="2:2" ht="14.25" customHeight="1" x14ac:dyDescent="0.35">
      <c r="B396" s="6"/>
    </row>
    <row r="397" spans="2:2" ht="14.25" customHeight="1" x14ac:dyDescent="0.35">
      <c r="B397" s="6"/>
    </row>
    <row r="398" spans="2:2" ht="14.25" customHeight="1" x14ac:dyDescent="0.35">
      <c r="B398" s="6"/>
    </row>
    <row r="399" spans="2:2" ht="14.25" customHeight="1" x14ac:dyDescent="0.35">
      <c r="B399" s="6"/>
    </row>
    <row r="400" spans="2:2" ht="14.25" customHeight="1" x14ac:dyDescent="0.35">
      <c r="B400" s="6"/>
    </row>
    <row r="401" spans="2:2" ht="14.25" customHeight="1" x14ac:dyDescent="0.35">
      <c r="B401" s="6"/>
    </row>
    <row r="402" spans="2:2" ht="14.25" customHeight="1" x14ac:dyDescent="0.35">
      <c r="B402" s="6"/>
    </row>
    <row r="403" spans="2:2" ht="14.25" customHeight="1" x14ac:dyDescent="0.35">
      <c r="B403" s="6"/>
    </row>
    <row r="404" spans="2:2" ht="14.25" customHeight="1" x14ac:dyDescent="0.35">
      <c r="B404" s="6"/>
    </row>
    <row r="405" spans="2:2" ht="14.25" customHeight="1" x14ac:dyDescent="0.35">
      <c r="B405" s="6"/>
    </row>
    <row r="406" spans="2:2" ht="14.25" customHeight="1" x14ac:dyDescent="0.35">
      <c r="B406" s="6"/>
    </row>
    <row r="407" spans="2:2" ht="14.25" customHeight="1" x14ac:dyDescent="0.35">
      <c r="B407" s="6"/>
    </row>
    <row r="408" spans="2:2" ht="14.25" customHeight="1" x14ac:dyDescent="0.35">
      <c r="B408" s="6"/>
    </row>
    <row r="409" spans="2:2" ht="14.25" customHeight="1" x14ac:dyDescent="0.35">
      <c r="B409" s="6"/>
    </row>
    <row r="410" spans="2:2" ht="14.25" customHeight="1" x14ac:dyDescent="0.35">
      <c r="B410" s="6"/>
    </row>
    <row r="411" spans="2:2" ht="14.25" customHeight="1" x14ac:dyDescent="0.35">
      <c r="B411" s="6"/>
    </row>
    <row r="412" spans="2:2" ht="14.25" customHeight="1" x14ac:dyDescent="0.35">
      <c r="B412" s="6"/>
    </row>
    <row r="413" spans="2:2" ht="14.25" customHeight="1" x14ac:dyDescent="0.35">
      <c r="B413" s="6"/>
    </row>
    <row r="414" spans="2:2" ht="14.25" customHeight="1" x14ac:dyDescent="0.35">
      <c r="B414" s="6"/>
    </row>
    <row r="415" spans="2:2" ht="14.25" customHeight="1" x14ac:dyDescent="0.35">
      <c r="B415" s="6"/>
    </row>
    <row r="416" spans="2:2" ht="14.25" customHeight="1" x14ac:dyDescent="0.35">
      <c r="B416" s="6"/>
    </row>
    <row r="417" spans="2:2" ht="14.25" customHeight="1" x14ac:dyDescent="0.35">
      <c r="B417" s="6"/>
    </row>
    <row r="418" spans="2:2" ht="14.25" customHeight="1" x14ac:dyDescent="0.35">
      <c r="B418" s="6"/>
    </row>
    <row r="419" spans="2:2" ht="14.25" customHeight="1" x14ac:dyDescent="0.35">
      <c r="B419" s="6"/>
    </row>
    <row r="420" spans="2:2" ht="14.25" customHeight="1" x14ac:dyDescent="0.35">
      <c r="B420" s="6"/>
    </row>
    <row r="421" spans="2:2" ht="14.25" customHeight="1" x14ac:dyDescent="0.35">
      <c r="B421" s="6"/>
    </row>
    <row r="422" spans="2:2" ht="14.25" customHeight="1" x14ac:dyDescent="0.35">
      <c r="B422" s="6"/>
    </row>
    <row r="423" spans="2:2" ht="14.25" customHeight="1" x14ac:dyDescent="0.35">
      <c r="B423" s="6"/>
    </row>
    <row r="424" spans="2:2" ht="14.25" customHeight="1" x14ac:dyDescent="0.35">
      <c r="B424" s="6"/>
    </row>
    <row r="425" spans="2:2" ht="14.25" customHeight="1" x14ac:dyDescent="0.35">
      <c r="B425" s="6"/>
    </row>
    <row r="426" spans="2:2" ht="14.25" customHeight="1" x14ac:dyDescent="0.35">
      <c r="B426" s="6"/>
    </row>
    <row r="427" spans="2:2" ht="14.25" customHeight="1" x14ac:dyDescent="0.35">
      <c r="B427" s="6"/>
    </row>
    <row r="428" spans="2:2" ht="14.25" customHeight="1" x14ac:dyDescent="0.35">
      <c r="B428" s="6"/>
    </row>
    <row r="429" spans="2:2" ht="14.25" customHeight="1" x14ac:dyDescent="0.35">
      <c r="B429" s="6"/>
    </row>
    <row r="430" spans="2:2" ht="14.25" customHeight="1" x14ac:dyDescent="0.35">
      <c r="B430" s="6"/>
    </row>
    <row r="431" spans="2:2" ht="14.25" customHeight="1" x14ac:dyDescent="0.35">
      <c r="B431" s="6"/>
    </row>
    <row r="432" spans="2:2" ht="14.25" customHeight="1" x14ac:dyDescent="0.35">
      <c r="B432" s="6"/>
    </row>
    <row r="433" spans="2:2" ht="14.25" customHeight="1" x14ac:dyDescent="0.35">
      <c r="B433" s="6"/>
    </row>
    <row r="434" spans="2:2" ht="14.25" customHeight="1" x14ac:dyDescent="0.35">
      <c r="B434" s="6"/>
    </row>
    <row r="435" spans="2:2" ht="14.25" customHeight="1" x14ac:dyDescent="0.35">
      <c r="B435" s="6"/>
    </row>
    <row r="436" spans="2:2" ht="14.25" customHeight="1" x14ac:dyDescent="0.35">
      <c r="B436" s="6"/>
    </row>
    <row r="437" spans="2:2" ht="14.25" customHeight="1" x14ac:dyDescent="0.35">
      <c r="B437" s="6"/>
    </row>
    <row r="438" spans="2:2" ht="14.25" customHeight="1" x14ac:dyDescent="0.35">
      <c r="B438" s="6"/>
    </row>
    <row r="439" spans="2:2" ht="14.25" customHeight="1" x14ac:dyDescent="0.35">
      <c r="B439" s="6"/>
    </row>
    <row r="440" spans="2:2" ht="14.25" customHeight="1" x14ac:dyDescent="0.35">
      <c r="B440" s="6"/>
    </row>
    <row r="441" spans="2:2" ht="14.25" customHeight="1" x14ac:dyDescent="0.35">
      <c r="B441" s="6"/>
    </row>
    <row r="442" spans="2:2" ht="14.25" customHeight="1" x14ac:dyDescent="0.35">
      <c r="B442" s="6"/>
    </row>
    <row r="443" spans="2:2" ht="14.25" customHeight="1" x14ac:dyDescent="0.35">
      <c r="B443" s="6"/>
    </row>
    <row r="444" spans="2:2" ht="14.25" customHeight="1" x14ac:dyDescent="0.35">
      <c r="B444" s="6"/>
    </row>
    <row r="445" spans="2:2" ht="14.25" customHeight="1" x14ac:dyDescent="0.35">
      <c r="B445" s="6"/>
    </row>
    <row r="446" spans="2:2" ht="14.25" customHeight="1" x14ac:dyDescent="0.35">
      <c r="B446" s="6"/>
    </row>
    <row r="447" spans="2:2" ht="14.25" customHeight="1" x14ac:dyDescent="0.35">
      <c r="B447" s="6"/>
    </row>
    <row r="448" spans="2:2" ht="14.25" customHeight="1" x14ac:dyDescent="0.35">
      <c r="B448" s="6"/>
    </row>
    <row r="449" spans="2:2" ht="14.25" customHeight="1" x14ac:dyDescent="0.35">
      <c r="B449" s="6"/>
    </row>
    <row r="450" spans="2:2" ht="14.25" customHeight="1" x14ac:dyDescent="0.35">
      <c r="B450" s="6"/>
    </row>
    <row r="451" spans="2:2" ht="14.25" customHeight="1" x14ac:dyDescent="0.35">
      <c r="B451" s="6"/>
    </row>
    <row r="452" spans="2:2" ht="14.25" customHeight="1" x14ac:dyDescent="0.35">
      <c r="B452" s="6"/>
    </row>
    <row r="453" spans="2:2" ht="14.25" customHeight="1" x14ac:dyDescent="0.35">
      <c r="B453" s="6"/>
    </row>
    <row r="454" spans="2:2" ht="14.25" customHeight="1" x14ac:dyDescent="0.35">
      <c r="B454" s="6"/>
    </row>
    <row r="455" spans="2:2" ht="14.25" customHeight="1" x14ac:dyDescent="0.35">
      <c r="B455" s="6"/>
    </row>
    <row r="456" spans="2:2" ht="14.25" customHeight="1" x14ac:dyDescent="0.35">
      <c r="B456" s="6"/>
    </row>
    <row r="457" spans="2:2" ht="14.25" customHeight="1" x14ac:dyDescent="0.35">
      <c r="B457" s="6"/>
    </row>
    <row r="458" spans="2:2" ht="14.25" customHeight="1" x14ac:dyDescent="0.35">
      <c r="B458" s="6"/>
    </row>
    <row r="459" spans="2:2" ht="14.25" customHeight="1" x14ac:dyDescent="0.35">
      <c r="B459" s="6"/>
    </row>
    <row r="460" spans="2:2" ht="14.25" customHeight="1" x14ac:dyDescent="0.35">
      <c r="B460" s="6"/>
    </row>
    <row r="461" spans="2:2" ht="14.25" customHeight="1" x14ac:dyDescent="0.35">
      <c r="B461" s="6"/>
    </row>
    <row r="462" spans="2:2" ht="14.25" customHeight="1" x14ac:dyDescent="0.35">
      <c r="B462" s="6"/>
    </row>
    <row r="463" spans="2:2" ht="14.25" customHeight="1" x14ac:dyDescent="0.35">
      <c r="B463" s="6"/>
    </row>
    <row r="464" spans="2:2" ht="14.25" customHeight="1" x14ac:dyDescent="0.35">
      <c r="B464" s="6"/>
    </row>
    <row r="465" spans="2:2" ht="14.25" customHeight="1" x14ac:dyDescent="0.35">
      <c r="B465" s="6"/>
    </row>
    <row r="466" spans="2:2" ht="14.25" customHeight="1" x14ac:dyDescent="0.35">
      <c r="B466" s="6"/>
    </row>
    <row r="467" spans="2:2" ht="14.25" customHeight="1" x14ac:dyDescent="0.35">
      <c r="B467" s="6"/>
    </row>
    <row r="468" spans="2:2" ht="14.25" customHeight="1" x14ac:dyDescent="0.35">
      <c r="B468" s="6"/>
    </row>
    <row r="469" spans="2:2" ht="14.25" customHeight="1" x14ac:dyDescent="0.35">
      <c r="B469" s="6"/>
    </row>
    <row r="470" spans="2:2" ht="14.25" customHeight="1" x14ac:dyDescent="0.35">
      <c r="B470" s="6"/>
    </row>
    <row r="471" spans="2:2" ht="14.25" customHeight="1" x14ac:dyDescent="0.35">
      <c r="B471" s="6"/>
    </row>
    <row r="472" spans="2:2" ht="14.25" customHeight="1" x14ac:dyDescent="0.35">
      <c r="B472" s="6"/>
    </row>
    <row r="473" spans="2:2" ht="14.25" customHeight="1" x14ac:dyDescent="0.35">
      <c r="B473" s="6"/>
    </row>
    <row r="474" spans="2:2" ht="14.25" customHeight="1" x14ac:dyDescent="0.35">
      <c r="B474" s="6"/>
    </row>
    <row r="475" spans="2:2" ht="14.25" customHeight="1" x14ac:dyDescent="0.35">
      <c r="B475" s="6"/>
    </row>
    <row r="476" spans="2:2" ht="14.25" customHeight="1" x14ac:dyDescent="0.35">
      <c r="B476" s="6"/>
    </row>
    <row r="477" spans="2:2" ht="14.25" customHeight="1" x14ac:dyDescent="0.35">
      <c r="B477" s="6"/>
    </row>
    <row r="478" spans="2:2" ht="14.25" customHeight="1" x14ac:dyDescent="0.35">
      <c r="B478" s="6"/>
    </row>
    <row r="479" spans="2:2" ht="14.25" customHeight="1" x14ac:dyDescent="0.35">
      <c r="B479" s="6"/>
    </row>
    <row r="480" spans="2:2" ht="14.25" customHeight="1" x14ac:dyDescent="0.35">
      <c r="B480" s="6"/>
    </row>
    <row r="481" spans="2:2" ht="14.25" customHeight="1" x14ac:dyDescent="0.35">
      <c r="B481" s="6"/>
    </row>
    <row r="482" spans="2:2" ht="14.25" customHeight="1" x14ac:dyDescent="0.35">
      <c r="B482" s="6"/>
    </row>
    <row r="483" spans="2:2" ht="14.25" customHeight="1" x14ac:dyDescent="0.35">
      <c r="B483" s="6"/>
    </row>
    <row r="484" spans="2:2" ht="14.25" customHeight="1" x14ac:dyDescent="0.35">
      <c r="B484" s="6"/>
    </row>
    <row r="485" spans="2:2" ht="14.25" customHeight="1" x14ac:dyDescent="0.35">
      <c r="B485" s="6"/>
    </row>
    <row r="486" spans="2:2" ht="14.25" customHeight="1" x14ac:dyDescent="0.35">
      <c r="B486" s="6"/>
    </row>
    <row r="487" spans="2:2" ht="14.25" customHeight="1" x14ac:dyDescent="0.35">
      <c r="B487" s="6"/>
    </row>
    <row r="488" spans="2:2" ht="14.25" customHeight="1" x14ac:dyDescent="0.35">
      <c r="B488" s="6"/>
    </row>
    <row r="489" spans="2:2" ht="14.25" customHeight="1" x14ac:dyDescent="0.35">
      <c r="B489" s="6"/>
    </row>
    <row r="490" spans="2:2" ht="14.25" customHeight="1" x14ac:dyDescent="0.35">
      <c r="B490" s="6"/>
    </row>
    <row r="491" spans="2:2" ht="14.25" customHeight="1" x14ac:dyDescent="0.35">
      <c r="B491" s="6"/>
    </row>
    <row r="492" spans="2:2" ht="14.25" customHeight="1" x14ac:dyDescent="0.35">
      <c r="B492" s="6"/>
    </row>
    <row r="493" spans="2:2" ht="14.25" customHeight="1" x14ac:dyDescent="0.35">
      <c r="B493" s="6"/>
    </row>
    <row r="494" spans="2:2" ht="14.25" customHeight="1" x14ac:dyDescent="0.35">
      <c r="B494" s="6"/>
    </row>
    <row r="495" spans="2:2" ht="14.25" customHeight="1" x14ac:dyDescent="0.35">
      <c r="B495" s="6"/>
    </row>
    <row r="496" spans="2:2" ht="14.25" customHeight="1" x14ac:dyDescent="0.35">
      <c r="B496" s="6"/>
    </row>
    <row r="497" spans="2:2" ht="14.25" customHeight="1" x14ac:dyDescent="0.35">
      <c r="B497" s="6"/>
    </row>
    <row r="498" spans="2:2" ht="14.25" customHeight="1" x14ac:dyDescent="0.35">
      <c r="B498" s="6"/>
    </row>
    <row r="499" spans="2:2" ht="14.25" customHeight="1" x14ac:dyDescent="0.35">
      <c r="B499" s="6"/>
    </row>
    <row r="500" spans="2:2" ht="14.25" customHeight="1" x14ac:dyDescent="0.35">
      <c r="B500" s="6"/>
    </row>
    <row r="501" spans="2:2" ht="14.25" customHeight="1" x14ac:dyDescent="0.35">
      <c r="B501" s="6"/>
    </row>
    <row r="502" spans="2:2" ht="14.25" customHeight="1" x14ac:dyDescent="0.35">
      <c r="B502" s="6"/>
    </row>
    <row r="503" spans="2:2" ht="14.25" customHeight="1" x14ac:dyDescent="0.35">
      <c r="B503" s="6"/>
    </row>
    <row r="504" spans="2:2" ht="14.25" customHeight="1" x14ac:dyDescent="0.35">
      <c r="B504" s="6"/>
    </row>
    <row r="505" spans="2:2" ht="14.25" customHeight="1" x14ac:dyDescent="0.35">
      <c r="B505" s="6"/>
    </row>
    <row r="506" spans="2:2" ht="14.25" customHeight="1" x14ac:dyDescent="0.35">
      <c r="B506" s="6"/>
    </row>
    <row r="507" spans="2:2" ht="14.25" customHeight="1" x14ac:dyDescent="0.35">
      <c r="B507" s="6"/>
    </row>
    <row r="508" spans="2:2" ht="14.25" customHeight="1" x14ac:dyDescent="0.35">
      <c r="B508" s="6"/>
    </row>
    <row r="509" spans="2:2" ht="14.25" customHeight="1" x14ac:dyDescent="0.35">
      <c r="B509" s="6"/>
    </row>
    <row r="510" spans="2:2" ht="14.25" customHeight="1" x14ac:dyDescent="0.35">
      <c r="B510" s="6"/>
    </row>
    <row r="511" spans="2:2" ht="14.25" customHeight="1" x14ac:dyDescent="0.35">
      <c r="B511" s="6"/>
    </row>
    <row r="512" spans="2:2" ht="14.25" customHeight="1" x14ac:dyDescent="0.35">
      <c r="B512" s="6"/>
    </row>
    <row r="513" spans="2:2" ht="14.25" customHeight="1" x14ac:dyDescent="0.35">
      <c r="B513" s="6"/>
    </row>
    <row r="514" spans="2:2" ht="14.25" customHeight="1" x14ac:dyDescent="0.35">
      <c r="B514" s="6"/>
    </row>
    <row r="515" spans="2:2" ht="14.25" customHeight="1" x14ac:dyDescent="0.35">
      <c r="B515" s="6"/>
    </row>
    <row r="516" spans="2:2" ht="14.25" customHeight="1" x14ac:dyDescent="0.35">
      <c r="B516" s="6"/>
    </row>
    <row r="517" spans="2:2" ht="14.25" customHeight="1" x14ac:dyDescent="0.35">
      <c r="B517" s="6"/>
    </row>
    <row r="518" spans="2:2" ht="14.25" customHeight="1" x14ac:dyDescent="0.35">
      <c r="B518" s="6"/>
    </row>
    <row r="519" spans="2:2" ht="14.25" customHeight="1" x14ac:dyDescent="0.35">
      <c r="B519" s="6"/>
    </row>
    <row r="520" spans="2:2" ht="14.25" customHeight="1" x14ac:dyDescent="0.35">
      <c r="B520" s="6"/>
    </row>
    <row r="521" spans="2:2" ht="14.25" customHeight="1" x14ac:dyDescent="0.35">
      <c r="B521" s="6"/>
    </row>
    <row r="522" spans="2:2" ht="14.25" customHeight="1" x14ac:dyDescent="0.35">
      <c r="B522" s="6"/>
    </row>
    <row r="523" spans="2:2" ht="14.25" customHeight="1" x14ac:dyDescent="0.35">
      <c r="B523" s="6"/>
    </row>
    <row r="524" spans="2:2" ht="14.25" customHeight="1" x14ac:dyDescent="0.35">
      <c r="B524" s="6"/>
    </row>
    <row r="525" spans="2:2" ht="14.25" customHeight="1" x14ac:dyDescent="0.35">
      <c r="B525" s="6"/>
    </row>
    <row r="526" spans="2:2" ht="14.25" customHeight="1" x14ac:dyDescent="0.35">
      <c r="B526" s="6"/>
    </row>
    <row r="527" spans="2:2" ht="14.25" customHeight="1" x14ac:dyDescent="0.35">
      <c r="B527" s="6"/>
    </row>
    <row r="528" spans="2:2" ht="14.25" customHeight="1" x14ac:dyDescent="0.35">
      <c r="B528" s="6"/>
    </row>
    <row r="529" spans="2:2" ht="14.25" customHeight="1" x14ac:dyDescent="0.35">
      <c r="B529" s="6"/>
    </row>
    <row r="530" spans="2:2" ht="14.25" customHeight="1" x14ac:dyDescent="0.35">
      <c r="B530" s="6"/>
    </row>
    <row r="531" spans="2:2" ht="14.25" customHeight="1" x14ac:dyDescent="0.35">
      <c r="B531" s="6"/>
    </row>
    <row r="532" spans="2:2" ht="14.25" customHeight="1" x14ac:dyDescent="0.35">
      <c r="B532" s="6"/>
    </row>
    <row r="533" spans="2:2" ht="14.25" customHeight="1" x14ac:dyDescent="0.35">
      <c r="B533" s="6"/>
    </row>
    <row r="534" spans="2:2" ht="14.25" customHeight="1" x14ac:dyDescent="0.35">
      <c r="B534" s="6"/>
    </row>
    <row r="535" spans="2:2" ht="14.25" customHeight="1" x14ac:dyDescent="0.35">
      <c r="B535" s="6"/>
    </row>
    <row r="536" spans="2:2" ht="14.25" customHeight="1" x14ac:dyDescent="0.35">
      <c r="B536" s="6"/>
    </row>
    <row r="537" spans="2:2" ht="14.25" customHeight="1" x14ac:dyDescent="0.35">
      <c r="B537" s="6"/>
    </row>
    <row r="538" spans="2:2" ht="14.25" customHeight="1" x14ac:dyDescent="0.35">
      <c r="B538" s="6"/>
    </row>
    <row r="539" spans="2:2" ht="14.25" customHeight="1" x14ac:dyDescent="0.35">
      <c r="B539" s="6"/>
    </row>
    <row r="540" spans="2:2" ht="14.25" customHeight="1" x14ac:dyDescent="0.35">
      <c r="B540" s="6"/>
    </row>
    <row r="541" spans="2:2" ht="14.25" customHeight="1" x14ac:dyDescent="0.35">
      <c r="B541" s="6"/>
    </row>
    <row r="542" spans="2:2" ht="14.25" customHeight="1" x14ac:dyDescent="0.35">
      <c r="B542" s="6"/>
    </row>
    <row r="543" spans="2:2" ht="14.25" customHeight="1" x14ac:dyDescent="0.35">
      <c r="B543" s="6"/>
    </row>
    <row r="544" spans="2:2" ht="14.25" customHeight="1" x14ac:dyDescent="0.35">
      <c r="B544" s="6"/>
    </row>
    <row r="545" spans="2:2" ht="14.25" customHeight="1" x14ac:dyDescent="0.35">
      <c r="B545" s="6"/>
    </row>
    <row r="546" spans="2:2" ht="14.25" customHeight="1" x14ac:dyDescent="0.35">
      <c r="B546" s="6"/>
    </row>
    <row r="547" spans="2:2" ht="14.25" customHeight="1" x14ac:dyDescent="0.35">
      <c r="B547" s="6"/>
    </row>
    <row r="548" spans="2:2" ht="14.25" customHeight="1" x14ac:dyDescent="0.35">
      <c r="B548" s="6"/>
    </row>
    <row r="549" spans="2:2" ht="14.25" customHeight="1" x14ac:dyDescent="0.35">
      <c r="B549" s="6"/>
    </row>
    <row r="550" spans="2:2" ht="14.25" customHeight="1" x14ac:dyDescent="0.35">
      <c r="B550" s="6"/>
    </row>
    <row r="551" spans="2:2" ht="14.25" customHeight="1" x14ac:dyDescent="0.35">
      <c r="B551" s="6"/>
    </row>
    <row r="552" spans="2:2" ht="14.25" customHeight="1" x14ac:dyDescent="0.35">
      <c r="B552" s="6"/>
    </row>
    <row r="553" spans="2:2" ht="14.25" customHeight="1" x14ac:dyDescent="0.35">
      <c r="B553" s="6"/>
    </row>
    <row r="554" spans="2:2" ht="14.25" customHeight="1" x14ac:dyDescent="0.35">
      <c r="B554" s="6"/>
    </row>
    <row r="555" spans="2:2" ht="14.25" customHeight="1" x14ac:dyDescent="0.35">
      <c r="B555" s="6"/>
    </row>
    <row r="556" spans="2:2" ht="14.25" customHeight="1" x14ac:dyDescent="0.35">
      <c r="B556" s="6"/>
    </row>
    <row r="557" spans="2:2" ht="14.25" customHeight="1" x14ac:dyDescent="0.35">
      <c r="B557" s="6"/>
    </row>
    <row r="558" spans="2:2" ht="14.25" customHeight="1" x14ac:dyDescent="0.35">
      <c r="B558" s="6"/>
    </row>
    <row r="559" spans="2:2" ht="14.25" customHeight="1" x14ac:dyDescent="0.35">
      <c r="B559" s="6"/>
    </row>
    <row r="560" spans="2:2" ht="14.25" customHeight="1" x14ac:dyDescent="0.35">
      <c r="B560" s="6"/>
    </row>
    <row r="561" spans="2:2" ht="14.25" customHeight="1" x14ac:dyDescent="0.35">
      <c r="B561" s="6"/>
    </row>
    <row r="562" spans="2:2" ht="14.25" customHeight="1" x14ac:dyDescent="0.35">
      <c r="B562" s="6"/>
    </row>
    <row r="563" spans="2:2" ht="14.25" customHeight="1" x14ac:dyDescent="0.35">
      <c r="B563" s="6"/>
    </row>
    <row r="564" spans="2:2" ht="14.25" customHeight="1" x14ac:dyDescent="0.35">
      <c r="B564" s="6"/>
    </row>
    <row r="565" spans="2:2" ht="14.25" customHeight="1" x14ac:dyDescent="0.35">
      <c r="B565" s="6"/>
    </row>
    <row r="566" spans="2:2" ht="14.25" customHeight="1" x14ac:dyDescent="0.35">
      <c r="B566" s="6"/>
    </row>
    <row r="567" spans="2:2" ht="14.25" customHeight="1" x14ac:dyDescent="0.35">
      <c r="B567" s="6"/>
    </row>
    <row r="568" spans="2:2" ht="14.25" customHeight="1" x14ac:dyDescent="0.35">
      <c r="B568" s="6"/>
    </row>
    <row r="569" spans="2:2" ht="14.25" customHeight="1" x14ac:dyDescent="0.35">
      <c r="B569" s="6"/>
    </row>
    <row r="570" spans="2:2" ht="14.25" customHeight="1" x14ac:dyDescent="0.35">
      <c r="B570" s="6"/>
    </row>
    <row r="571" spans="2:2" ht="14.25" customHeight="1" x14ac:dyDescent="0.35">
      <c r="B571" s="6"/>
    </row>
    <row r="572" spans="2:2" ht="14.25" customHeight="1" x14ac:dyDescent="0.35">
      <c r="B572" s="6"/>
    </row>
    <row r="573" spans="2:2" ht="14.25" customHeight="1" x14ac:dyDescent="0.35">
      <c r="B573" s="6"/>
    </row>
    <row r="574" spans="2:2" ht="14.25" customHeight="1" x14ac:dyDescent="0.35">
      <c r="B574" s="6"/>
    </row>
    <row r="575" spans="2:2" ht="14.25" customHeight="1" x14ac:dyDescent="0.35">
      <c r="B575" s="6"/>
    </row>
    <row r="576" spans="2:2" ht="14.25" customHeight="1" x14ac:dyDescent="0.35">
      <c r="B576" s="6"/>
    </row>
    <row r="577" spans="2:2" ht="14.25" customHeight="1" x14ac:dyDescent="0.35">
      <c r="B577" s="6"/>
    </row>
    <row r="578" spans="2:2" ht="14.25" customHeight="1" x14ac:dyDescent="0.35">
      <c r="B578" s="6"/>
    </row>
    <row r="579" spans="2:2" ht="14.25" customHeight="1" x14ac:dyDescent="0.35">
      <c r="B579" s="6"/>
    </row>
    <row r="580" spans="2:2" ht="14.25" customHeight="1" x14ac:dyDescent="0.35">
      <c r="B580" s="6"/>
    </row>
    <row r="581" spans="2:2" ht="14.25" customHeight="1" x14ac:dyDescent="0.35">
      <c r="B581" s="6"/>
    </row>
    <row r="582" spans="2:2" ht="14.25" customHeight="1" x14ac:dyDescent="0.35">
      <c r="B582" s="6"/>
    </row>
    <row r="583" spans="2:2" ht="14.25" customHeight="1" x14ac:dyDescent="0.35">
      <c r="B583" s="6"/>
    </row>
    <row r="584" spans="2:2" ht="14.25" customHeight="1" x14ac:dyDescent="0.35">
      <c r="B584" s="6"/>
    </row>
    <row r="585" spans="2:2" ht="14.25" customHeight="1" x14ac:dyDescent="0.35">
      <c r="B585" s="6"/>
    </row>
    <row r="586" spans="2:2" ht="14.25" customHeight="1" x14ac:dyDescent="0.35">
      <c r="B586" s="6"/>
    </row>
    <row r="587" spans="2:2" ht="14.25" customHeight="1" x14ac:dyDescent="0.35">
      <c r="B587" s="6"/>
    </row>
    <row r="588" spans="2:2" ht="14.25" customHeight="1" x14ac:dyDescent="0.35">
      <c r="B588" s="6"/>
    </row>
    <row r="589" spans="2:2" ht="14.25" customHeight="1" x14ac:dyDescent="0.35">
      <c r="B589" s="6"/>
    </row>
    <row r="590" spans="2:2" ht="14.25" customHeight="1" x14ac:dyDescent="0.35">
      <c r="B590" s="6"/>
    </row>
    <row r="591" spans="2:2" ht="14.25" customHeight="1" x14ac:dyDescent="0.35">
      <c r="B591" s="6"/>
    </row>
    <row r="592" spans="2:2" ht="14.25" customHeight="1" x14ac:dyDescent="0.35">
      <c r="B592" s="6"/>
    </row>
    <row r="593" spans="2:2" ht="14.25" customHeight="1" x14ac:dyDescent="0.35">
      <c r="B593" s="6"/>
    </row>
    <row r="594" spans="2:2" ht="14.25" customHeight="1" x14ac:dyDescent="0.35">
      <c r="B594" s="6"/>
    </row>
    <row r="595" spans="2:2" ht="14.25" customHeight="1" x14ac:dyDescent="0.35">
      <c r="B595" s="6"/>
    </row>
    <row r="596" spans="2:2" ht="14.25" customHeight="1" x14ac:dyDescent="0.35">
      <c r="B596" s="6"/>
    </row>
    <row r="597" spans="2:2" ht="14.25" customHeight="1" x14ac:dyDescent="0.35">
      <c r="B597" s="6"/>
    </row>
    <row r="598" spans="2:2" ht="14.25" customHeight="1" x14ac:dyDescent="0.35">
      <c r="B598" s="6"/>
    </row>
    <row r="599" spans="2:2" ht="14.25" customHeight="1" x14ac:dyDescent="0.35">
      <c r="B599" s="6"/>
    </row>
    <row r="600" spans="2:2" ht="14.25" customHeight="1" x14ac:dyDescent="0.35">
      <c r="B600" s="6"/>
    </row>
    <row r="601" spans="2:2" ht="14.25" customHeight="1" x14ac:dyDescent="0.35">
      <c r="B601" s="6"/>
    </row>
    <row r="602" spans="2:2" ht="14.25" customHeight="1" x14ac:dyDescent="0.35">
      <c r="B602" s="6"/>
    </row>
    <row r="603" spans="2:2" ht="14.25" customHeight="1" x14ac:dyDescent="0.35">
      <c r="B603" s="6"/>
    </row>
    <row r="604" spans="2:2" ht="14.25" customHeight="1" x14ac:dyDescent="0.35">
      <c r="B604" s="6"/>
    </row>
    <row r="605" spans="2:2" ht="14.25" customHeight="1" x14ac:dyDescent="0.35">
      <c r="B605" s="6"/>
    </row>
    <row r="606" spans="2:2" ht="14.25" customHeight="1" x14ac:dyDescent="0.35">
      <c r="B606" s="6"/>
    </row>
    <row r="607" spans="2:2" ht="14.25" customHeight="1" x14ac:dyDescent="0.35">
      <c r="B607" s="6"/>
    </row>
    <row r="608" spans="2:2" ht="14.25" customHeight="1" x14ac:dyDescent="0.35">
      <c r="B608" s="6"/>
    </row>
    <row r="609" spans="2:2" ht="14.25" customHeight="1" x14ac:dyDescent="0.35">
      <c r="B609" s="6"/>
    </row>
    <row r="610" spans="2:2" ht="14.25" customHeight="1" x14ac:dyDescent="0.35">
      <c r="B610" s="6"/>
    </row>
    <row r="611" spans="2:2" ht="14.25" customHeight="1" x14ac:dyDescent="0.35">
      <c r="B611" s="6"/>
    </row>
    <row r="612" spans="2:2" ht="14.25" customHeight="1" x14ac:dyDescent="0.35">
      <c r="B612" s="6"/>
    </row>
    <row r="613" spans="2:2" ht="14.25" customHeight="1" x14ac:dyDescent="0.35">
      <c r="B613" s="6"/>
    </row>
    <row r="614" spans="2:2" ht="14.25" customHeight="1" x14ac:dyDescent="0.35">
      <c r="B614" s="6"/>
    </row>
    <row r="615" spans="2:2" ht="14.25" customHeight="1" x14ac:dyDescent="0.35">
      <c r="B615" s="6"/>
    </row>
    <row r="616" spans="2:2" ht="14.25" customHeight="1" x14ac:dyDescent="0.35">
      <c r="B616" s="6"/>
    </row>
    <row r="617" spans="2:2" ht="14.25" customHeight="1" x14ac:dyDescent="0.35">
      <c r="B617" s="6"/>
    </row>
    <row r="618" spans="2:2" ht="14.25" customHeight="1" x14ac:dyDescent="0.35">
      <c r="B618" s="6"/>
    </row>
    <row r="619" spans="2:2" ht="14.25" customHeight="1" x14ac:dyDescent="0.35">
      <c r="B619" s="6"/>
    </row>
    <row r="620" spans="2:2" ht="14.25" customHeight="1" x14ac:dyDescent="0.35">
      <c r="B620" s="6"/>
    </row>
    <row r="621" spans="2:2" ht="14.25" customHeight="1" x14ac:dyDescent="0.35">
      <c r="B621" s="6"/>
    </row>
    <row r="622" spans="2:2" ht="14.25" customHeight="1" x14ac:dyDescent="0.35">
      <c r="B622" s="6"/>
    </row>
    <row r="623" spans="2:2" ht="14.25" customHeight="1" x14ac:dyDescent="0.35">
      <c r="B623" s="6"/>
    </row>
    <row r="624" spans="2:2" ht="14.25" customHeight="1" x14ac:dyDescent="0.35">
      <c r="B624" s="6"/>
    </row>
    <row r="625" spans="2:2" ht="14.25" customHeight="1" x14ac:dyDescent="0.35">
      <c r="B625" s="6"/>
    </row>
    <row r="626" spans="2:2" ht="14.25" customHeight="1" x14ac:dyDescent="0.35">
      <c r="B626" s="6"/>
    </row>
    <row r="627" spans="2:2" ht="14.25" customHeight="1" x14ac:dyDescent="0.35">
      <c r="B627" s="6"/>
    </row>
    <row r="628" spans="2:2" ht="14.25" customHeight="1" x14ac:dyDescent="0.35">
      <c r="B628" s="6"/>
    </row>
    <row r="629" spans="2:2" ht="14.25" customHeight="1" x14ac:dyDescent="0.35">
      <c r="B629" s="6"/>
    </row>
    <row r="630" spans="2:2" ht="14.25" customHeight="1" x14ac:dyDescent="0.35">
      <c r="B630" s="6"/>
    </row>
    <row r="631" spans="2:2" ht="14.25" customHeight="1" x14ac:dyDescent="0.35">
      <c r="B631" s="6"/>
    </row>
    <row r="632" spans="2:2" ht="14.25" customHeight="1" x14ac:dyDescent="0.35">
      <c r="B632" s="6"/>
    </row>
    <row r="633" spans="2:2" ht="14.25" customHeight="1" x14ac:dyDescent="0.35">
      <c r="B633" s="6"/>
    </row>
    <row r="634" spans="2:2" ht="14.25" customHeight="1" x14ac:dyDescent="0.35">
      <c r="B634" s="6"/>
    </row>
    <row r="635" spans="2:2" ht="14.25" customHeight="1" x14ac:dyDescent="0.35">
      <c r="B635" s="6"/>
    </row>
    <row r="636" spans="2:2" ht="14.25" customHeight="1" x14ac:dyDescent="0.35">
      <c r="B636" s="6"/>
    </row>
    <row r="637" spans="2:2" ht="14.25" customHeight="1" x14ac:dyDescent="0.35">
      <c r="B637" s="6"/>
    </row>
    <row r="638" spans="2:2" ht="14.25" customHeight="1" x14ac:dyDescent="0.35">
      <c r="B638" s="6"/>
    </row>
    <row r="639" spans="2:2" ht="14.25" customHeight="1" x14ac:dyDescent="0.35">
      <c r="B639" s="6"/>
    </row>
    <row r="640" spans="2:2" ht="14.25" customHeight="1" x14ac:dyDescent="0.35">
      <c r="B640" s="6"/>
    </row>
    <row r="641" spans="2:2" ht="14.25" customHeight="1" x14ac:dyDescent="0.35">
      <c r="B641" s="6"/>
    </row>
    <row r="642" spans="2:2" ht="14.25" customHeight="1" x14ac:dyDescent="0.35">
      <c r="B642" s="6"/>
    </row>
    <row r="643" spans="2:2" ht="14.25" customHeight="1" x14ac:dyDescent="0.35">
      <c r="B643" s="6"/>
    </row>
    <row r="644" spans="2:2" ht="14.25" customHeight="1" x14ac:dyDescent="0.35">
      <c r="B644" s="6"/>
    </row>
    <row r="645" spans="2:2" ht="14.25" customHeight="1" x14ac:dyDescent="0.35">
      <c r="B645" s="6"/>
    </row>
    <row r="646" spans="2:2" ht="14.25" customHeight="1" x14ac:dyDescent="0.35">
      <c r="B646" s="6"/>
    </row>
    <row r="647" spans="2:2" ht="14.25" customHeight="1" x14ac:dyDescent="0.35">
      <c r="B647" s="6"/>
    </row>
    <row r="648" spans="2:2" ht="14.25" customHeight="1" x14ac:dyDescent="0.35">
      <c r="B648" s="6"/>
    </row>
    <row r="649" spans="2:2" ht="14.25" customHeight="1" x14ac:dyDescent="0.35">
      <c r="B649" s="6"/>
    </row>
    <row r="650" spans="2:2" ht="14.25" customHeight="1" x14ac:dyDescent="0.35">
      <c r="B650" s="6"/>
    </row>
    <row r="651" spans="2:2" ht="14.25" customHeight="1" x14ac:dyDescent="0.35">
      <c r="B651" s="6"/>
    </row>
    <row r="652" spans="2:2" ht="14.25" customHeight="1" x14ac:dyDescent="0.35">
      <c r="B652" s="6"/>
    </row>
    <row r="653" spans="2:2" ht="14.25" customHeight="1" x14ac:dyDescent="0.35">
      <c r="B653" s="6"/>
    </row>
    <row r="654" spans="2:2" ht="14.25" customHeight="1" x14ac:dyDescent="0.35">
      <c r="B654" s="6"/>
    </row>
    <row r="655" spans="2:2" ht="14.25" customHeight="1" x14ac:dyDescent="0.35">
      <c r="B655" s="6"/>
    </row>
    <row r="656" spans="2:2" ht="14.25" customHeight="1" x14ac:dyDescent="0.35">
      <c r="B656" s="6"/>
    </row>
    <row r="657" spans="2:2" ht="14.25" customHeight="1" x14ac:dyDescent="0.35">
      <c r="B657" s="6"/>
    </row>
    <row r="658" spans="2:2" ht="14.25" customHeight="1" x14ac:dyDescent="0.35">
      <c r="B658" s="6"/>
    </row>
    <row r="659" spans="2:2" ht="14.25" customHeight="1" x14ac:dyDescent="0.35">
      <c r="B659" s="6"/>
    </row>
    <row r="660" spans="2:2" ht="14.25" customHeight="1" x14ac:dyDescent="0.35">
      <c r="B660" s="6"/>
    </row>
    <row r="661" spans="2:2" ht="14.25" customHeight="1" x14ac:dyDescent="0.35">
      <c r="B661" s="6"/>
    </row>
    <row r="662" spans="2:2" ht="14.25" customHeight="1" x14ac:dyDescent="0.35">
      <c r="B662" s="6"/>
    </row>
    <row r="663" spans="2:2" ht="14.25" customHeight="1" x14ac:dyDescent="0.35">
      <c r="B663" s="6"/>
    </row>
    <row r="664" spans="2:2" ht="14.25" customHeight="1" x14ac:dyDescent="0.35">
      <c r="B664" s="6"/>
    </row>
    <row r="665" spans="2:2" ht="14.25" customHeight="1" x14ac:dyDescent="0.35">
      <c r="B665" s="6"/>
    </row>
    <row r="666" spans="2:2" ht="14.25" customHeight="1" x14ac:dyDescent="0.35">
      <c r="B666" s="6"/>
    </row>
    <row r="667" spans="2:2" ht="14.25" customHeight="1" x14ac:dyDescent="0.35">
      <c r="B667" s="6"/>
    </row>
    <row r="668" spans="2:2" ht="14.25" customHeight="1" x14ac:dyDescent="0.35">
      <c r="B668" s="6"/>
    </row>
    <row r="669" spans="2:2" ht="14.25" customHeight="1" x14ac:dyDescent="0.35">
      <c r="B669" s="6"/>
    </row>
    <row r="670" spans="2:2" ht="14.25" customHeight="1" x14ac:dyDescent="0.35">
      <c r="B670" s="6"/>
    </row>
    <row r="671" spans="2:2" ht="14.25" customHeight="1" x14ac:dyDescent="0.35">
      <c r="B671" s="6"/>
    </row>
    <row r="672" spans="2:2" ht="14.25" customHeight="1" x14ac:dyDescent="0.35">
      <c r="B672" s="6"/>
    </row>
    <row r="673" spans="2:2" ht="14.25" customHeight="1" x14ac:dyDescent="0.35">
      <c r="B673" s="6"/>
    </row>
    <row r="674" spans="2:2" ht="14.25" customHeight="1" x14ac:dyDescent="0.35">
      <c r="B674" s="6"/>
    </row>
    <row r="675" spans="2:2" ht="14.25" customHeight="1" x14ac:dyDescent="0.35">
      <c r="B675" s="6"/>
    </row>
    <row r="676" spans="2:2" ht="14.25" customHeight="1" x14ac:dyDescent="0.35">
      <c r="B676" s="6"/>
    </row>
    <row r="677" spans="2:2" ht="14.25" customHeight="1" x14ac:dyDescent="0.35">
      <c r="B677" s="6"/>
    </row>
    <row r="678" spans="2:2" ht="14.25" customHeight="1" x14ac:dyDescent="0.35">
      <c r="B678" s="6"/>
    </row>
    <row r="679" spans="2:2" ht="14.25" customHeight="1" x14ac:dyDescent="0.35">
      <c r="B679" s="6"/>
    </row>
    <row r="680" spans="2:2" ht="14.25" customHeight="1" x14ac:dyDescent="0.35">
      <c r="B680" s="6"/>
    </row>
    <row r="681" spans="2:2" ht="14.25" customHeight="1" x14ac:dyDescent="0.35">
      <c r="B681" s="6"/>
    </row>
    <row r="682" spans="2:2" ht="14.25" customHeight="1" x14ac:dyDescent="0.35">
      <c r="B682" s="6"/>
    </row>
    <row r="683" spans="2:2" ht="14.25" customHeight="1" x14ac:dyDescent="0.35">
      <c r="B683" s="6"/>
    </row>
    <row r="684" spans="2:2" ht="14.25" customHeight="1" x14ac:dyDescent="0.35">
      <c r="B684" s="6"/>
    </row>
    <row r="685" spans="2:2" ht="14.25" customHeight="1" x14ac:dyDescent="0.35">
      <c r="B685" s="6"/>
    </row>
    <row r="686" spans="2:2" ht="14.25" customHeight="1" x14ac:dyDescent="0.35">
      <c r="B686" s="6"/>
    </row>
    <row r="687" spans="2:2" ht="14.25" customHeight="1" x14ac:dyDescent="0.35">
      <c r="B687" s="6"/>
    </row>
    <row r="688" spans="2:2" ht="14.25" customHeight="1" x14ac:dyDescent="0.35">
      <c r="B688" s="6"/>
    </row>
    <row r="689" spans="2:2" ht="14.25" customHeight="1" x14ac:dyDescent="0.35">
      <c r="B689" s="6"/>
    </row>
    <row r="690" spans="2:2" ht="14.25" customHeight="1" x14ac:dyDescent="0.35">
      <c r="B690" s="6"/>
    </row>
    <row r="691" spans="2:2" ht="14.25" customHeight="1" x14ac:dyDescent="0.35">
      <c r="B691" s="6"/>
    </row>
    <row r="692" spans="2:2" ht="14.25" customHeight="1" x14ac:dyDescent="0.35">
      <c r="B692" s="6"/>
    </row>
    <row r="693" spans="2:2" ht="14.25" customHeight="1" x14ac:dyDescent="0.35">
      <c r="B693" s="6"/>
    </row>
    <row r="694" spans="2:2" ht="14.25" customHeight="1" x14ac:dyDescent="0.35">
      <c r="B694" s="6"/>
    </row>
    <row r="695" spans="2:2" ht="14.25" customHeight="1" x14ac:dyDescent="0.35">
      <c r="B695" s="6"/>
    </row>
    <row r="696" spans="2:2" ht="14.25" customHeight="1" x14ac:dyDescent="0.35">
      <c r="B696" s="6"/>
    </row>
    <row r="697" spans="2:2" ht="14.25" customHeight="1" x14ac:dyDescent="0.35">
      <c r="B697" s="6"/>
    </row>
    <row r="698" spans="2:2" ht="14.25" customHeight="1" x14ac:dyDescent="0.35">
      <c r="B698" s="6"/>
    </row>
    <row r="699" spans="2:2" ht="14.25" customHeight="1" x14ac:dyDescent="0.35">
      <c r="B699" s="6"/>
    </row>
    <row r="700" spans="2:2" ht="14.25" customHeight="1" x14ac:dyDescent="0.35">
      <c r="B700" s="6"/>
    </row>
    <row r="701" spans="2:2" ht="14.25" customHeight="1" x14ac:dyDescent="0.35">
      <c r="B701" s="6"/>
    </row>
    <row r="702" spans="2:2" ht="14.25" customHeight="1" x14ac:dyDescent="0.35">
      <c r="B702" s="6"/>
    </row>
    <row r="703" spans="2:2" ht="14.25" customHeight="1" x14ac:dyDescent="0.35">
      <c r="B703" s="6"/>
    </row>
    <row r="704" spans="2:2" ht="14.25" customHeight="1" x14ac:dyDescent="0.35">
      <c r="B704" s="6"/>
    </row>
    <row r="705" spans="2:2" ht="14.25" customHeight="1" x14ac:dyDescent="0.35">
      <c r="B705" s="6"/>
    </row>
    <row r="706" spans="2:2" ht="14.25" customHeight="1" x14ac:dyDescent="0.35">
      <c r="B706" s="6"/>
    </row>
    <row r="707" spans="2:2" ht="14.25" customHeight="1" x14ac:dyDescent="0.35">
      <c r="B707" s="6"/>
    </row>
    <row r="708" spans="2:2" ht="14.25" customHeight="1" x14ac:dyDescent="0.35">
      <c r="B708" s="6"/>
    </row>
    <row r="709" spans="2:2" ht="14.25" customHeight="1" x14ac:dyDescent="0.35">
      <c r="B709" s="6"/>
    </row>
    <row r="710" spans="2:2" ht="14.25" customHeight="1" x14ac:dyDescent="0.35">
      <c r="B710" s="6"/>
    </row>
    <row r="711" spans="2:2" ht="14.25" customHeight="1" x14ac:dyDescent="0.35">
      <c r="B711" s="6"/>
    </row>
    <row r="712" spans="2:2" ht="14.25" customHeight="1" x14ac:dyDescent="0.35">
      <c r="B712" s="6"/>
    </row>
    <row r="713" spans="2:2" ht="14.25" customHeight="1" x14ac:dyDescent="0.35">
      <c r="B713" s="6"/>
    </row>
    <row r="714" spans="2:2" ht="14.25" customHeight="1" x14ac:dyDescent="0.35">
      <c r="B714" s="6"/>
    </row>
    <row r="715" spans="2:2" ht="14.25" customHeight="1" x14ac:dyDescent="0.35">
      <c r="B715" s="6"/>
    </row>
    <row r="716" spans="2:2" ht="14.25" customHeight="1" x14ac:dyDescent="0.35">
      <c r="B716" s="6"/>
    </row>
    <row r="717" spans="2:2" ht="14.25" customHeight="1" x14ac:dyDescent="0.35">
      <c r="B717" s="6"/>
    </row>
    <row r="718" spans="2:2" ht="14.25" customHeight="1" x14ac:dyDescent="0.35">
      <c r="B718" s="6"/>
    </row>
    <row r="719" spans="2:2" ht="14.25" customHeight="1" x14ac:dyDescent="0.35">
      <c r="B719" s="6"/>
    </row>
    <row r="720" spans="2:2" ht="14.25" customHeight="1" x14ac:dyDescent="0.35">
      <c r="B720" s="6"/>
    </row>
    <row r="721" spans="2:2" ht="14.25" customHeight="1" x14ac:dyDescent="0.35">
      <c r="B721" s="6"/>
    </row>
    <row r="722" spans="2:2" ht="14.25" customHeight="1" x14ac:dyDescent="0.35">
      <c r="B722" s="6"/>
    </row>
    <row r="723" spans="2:2" ht="14.25" customHeight="1" x14ac:dyDescent="0.35">
      <c r="B723" s="6"/>
    </row>
    <row r="724" spans="2:2" ht="14.25" customHeight="1" x14ac:dyDescent="0.35">
      <c r="B724" s="6"/>
    </row>
    <row r="725" spans="2:2" ht="14.25" customHeight="1" x14ac:dyDescent="0.35">
      <c r="B725" s="6"/>
    </row>
    <row r="726" spans="2:2" ht="14.25" customHeight="1" x14ac:dyDescent="0.35">
      <c r="B726" s="6"/>
    </row>
    <row r="727" spans="2:2" ht="14.25" customHeight="1" x14ac:dyDescent="0.35">
      <c r="B727" s="6"/>
    </row>
    <row r="728" spans="2:2" ht="14.25" customHeight="1" x14ac:dyDescent="0.35">
      <c r="B728" s="6"/>
    </row>
    <row r="729" spans="2:2" ht="14.25" customHeight="1" x14ac:dyDescent="0.35">
      <c r="B729" s="6"/>
    </row>
    <row r="730" spans="2:2" ht="14.25" customHeight="1" x14ac:dyDescent="0.35">
      <c r="B730" s="6"/>
    </row>
    <row r="731" spans="2:2" ht="14.25" customHeight="1" x14ac:dyDescent="0.35">
      <c r="B731" s="6"/>
    </row>
    <row r="732" spans="2:2" ht="14.25" customHeight="1" x14ac:dyDescent="0.35">
      <c r="B732" s="6"/>
    </row>
    <row r="733" spans="2:2" ht="14.25" customHeight="1" x14ac:dyDescent="0.35">
      <c r="B733" s="6"/>
    </row>
    <row r="734" spans="2:2" ht="14.25" customHeight="1" x14ac:dyDescent="0.35">
      <c r="B734" s="6"/>
    </row>
    <row r="735" spans="2:2" ht="14.25" customHeight="1" x14ac:dyDescent="0.35">
      <c r="B735" s="6"/>
    </row>
    <row r="736" spans="2:2" ht="14.25" customHeight="1" x14ac:dyDescent="0.35">
      <c r="B736" s="6"/>
    </row>
    <row r="737" spans="2:2" ht="14.25" customHeight="1" x14ac:dyDescent="0.35">
      <c r="B737" s="6"/>
    </row>
    <row r="738" spans="2:2" ht="14.25" customHeight="1" x14ac:dyDescent="0.35">
      <c r="B738" s="6"/>
    </row>
    <row r="739" spans="2:2" ht="14.25" customHeight="1" x14ac:dyDescent="0.35">
      <c r="B739" s="6"/>
    </row>
    <row r="740" spans="2:2" ht="14.25" customHeight="1" x14ac:dyDescent="0.35">
      <c r="B740" s="6"/>
    </row>
    <row r="741" spans="2:2" ht="14.25" customHeight="1" x14ac:dyDescent="0.35">
      <c r="B741" s="6"/>
    </row>
    <row r="742" spans="2:2" ht="14.25" customHeight="1" x14ac:dyDescent="0.35">
      <c r="B742" s="6"/>
    </row>
    <row r="743" spans="2:2" ht="14.25" customHeight="1" x14ac:dyDescent="0.35">
      <c r="B743" s="6"/>
    </row>
    <row r="744" spans="2:2" ht="14.25" customHeight="1" x14ac:dyDescent="0.35">
      <c r="B744" s="6"/>
    </row>
    <row r="745" spans="2:2" ht="14.25" customHeight="1" x14ac:dyDescent="0.35">
      <c r="B745" s="6"/>
    </row>
    <row r="746" spans="2:2" ht="14.25" customHeight="1" x14ac:dyDescent="0.35">
      <c r="B746" s="6"/>
    </row>
    <row r="747" spans="2:2" ht="14.25" customHeight="1" x14ac:dyDescent="0.35">
      <c r="B747" s="6"/>
    </row>
    <row r="748" spans="2:2" ht="14.25" customHeight="1" x14ac:dyDescent="0.35">
      <c r="B748" s="6"/>
    </row>
    <row r="749" spans="2:2" ht="14.25" customHeight="1" x14ac:dyDescent="0.35">
      <c r="B749" s="6"/>
    </row>
    <row r="750" spans="2:2" ht="14.25" customHeight="1" x14ac:dyDescent="0.35">
      <c r="B750" s="6"/>
    </row>
    <row r="751" spans="2:2" ht="14.25" customHeight="1" x14ac:dyDescent="0.35">
      <c r="B751" s="6"/>
    </row>
    <row r="752" spans="2:2" ht="14.25" customHeight="1" x14ac:dyDescent="0.35">
      <c r="B752" s="6"/>
    </row>
    <row r="753" spans="2:2" ht="14.25" customHeight="1" x14ac:dyDescent="0.35">
      <c r="B753" s="6"/>
    </row>
    <row r="754" spans="2:2" ht="14.25" customHeight="1" x14ac:dyDescent="0.35">
      <c r="B754" s="6"/>
    </row>
    <row r="755" spans="2:2" ht="14.25" customHeight="1" x14ac:dyDescent="0.35">
      <c r="B755" s="6"/>
    </row>
    <row r="756" spans="2:2" ht="14.25" customHeight="1" x14ac:dyDescent="0.35">
      <c r="B756" s="6"/>
    </row>
    <row r="757" spans="2:2" ht="14.25" customHeight="1" x14ac:dyDescent="0.35">
      <c r="B757" s="6"/>
    </row>
    <row r="758" spans="2:2" ht="14.25" customHeight="1" x14ac:dyDescent="0.35">
      <c r="B758" s="6"/>
    </row>
    <row r="759" spans="2:2" ht="14.25" customHeight="1" x14ac:dyDescent="0.35">
      <c r="B759" s="6"/>
    </row>
    <row r="760" spans="2:2" ht="14.25" customHeight="1" x14ac:dyDescent="0.35">
      <c r="B760" s="6"/>
    </row>
    <row r="761" spans="2:2" ht="14.25" customHeight="1" x14ac:dyDescent="0.35">
      <c r="B761" s="6"/>
    </row>
    <row r="762" spans="2:2" ht="14.25" customHeight="1" x14ac:dyDescent="0.35">
      <c r="B762" s="6"/>
    </row>
    <row r="763" spans="2:2" ht="14.25" customHeight="1" x14ac:dyDescent="0.35">
      <c r="B763" s="6"/>
    </row>
    <row r="764" spans="2:2" ht="14.25" customHeight="1" x14ac:dyDescent="0.35">
      <c r="B764" s="6"/>
    </row>
    <row r="765" spans="2:2" ht="14.25" customHeight="1" x14ac:dyDescent="0.35">
      <c r="B765" s="6"/>
    </row>
    <row r="766" spans="2:2" ht="14.25" customHeight="1" x14ac:dyDescent="0.35">
      <c r="B766" s="6"/>
    </row>
    <row r="767" spans="2:2" ht="14.25" customHeight="1" x14ac:dyDescent="0.35">
      <c r="B767" s="6"/>
    </row>
    <row r="768" spans="2:2" ht="14.25" customHeight="1" x14ac:dyDescent="0.35">
      <c r="B768" s="6"/>
    </row>
    <row r="769" spans="2:2" ht="14.25" customHeight="1" x14ac:dyDescent="0.35">
      <c r="B769" s="6"/>
    </row>
    <row r="770" spans="2:2" ht="14.25" customHeight="1" x14ac:dyDescent="0.35">
      <c r="B770" s="6"/>
    </row>
    <row r="771" spans="2:2" ht="14.25" customHeight="1" x14ac:dyDescent="0.35">
      <c r="B771" s="6"/>
    </row>
    <row r="772" spans="2:2" ht="14.25" customHeight="1" x14ac:dyDescent="0.35">
      <c r="B772" s="6"/>
    </row>
    <row r="773" spans="2:2" ht="14.25" customHeight="1" x14ac:dyDescent="0.35">
      <c r="B773" s="6"/>
    </row>
    <row r="774" spans="2:2" ht="14.25" customHeight="1" x14ac:dyDescent="0.35">
      <c r="B774" s="6"/>
    </row>
    <row r="775" spans="2:2" ht="14.25" customHeight="1" x14ac:dyDescent="0.35">
      <c r="B775" s="6"/>
    </row>
    <row r="776" spans="2:2" ht="14.25" customHeight="1" x14ac:dyDescent="0.35">
      <c r="B776" s="6"/>
    </row>
    <row r="777" spans="2:2" ht="14.25" customHeight="1" x14ac:dyDescent="0.35">
      <c r="B777" s="6"/>
    </row>
    <row r="778" spans="2:2" ht="14.25" customHeight="1" x14ac:dyDescent="0.35">
      <c r="B778" s="6"/>
    </row>
    <row r="779" spans="2:2" ht="14.25" customHeight="1" x14ac:dyDescent="0.35">
      <c r="B779" s="6"/>
    </row>
    <row r="780" spans="2:2" ht="14.25" customHeight="1" x14ac:dyDescent="0.35">
      <c r="B780" s="6"/>
    </row>
    <row r="781" spans="2:2" ht="14.25" customHeight="1" x14ac:dyDescent="0.35">
      <c r="B781" s="6"/>
    </row>
    <row r="782" spans="2:2" ht="14.25" customHeight="1" x14ac:dyDescent="0.35">
      <c r="B782" s="6"/>
    </row>
    <row r="783" spans="2:2" ht="14.25" customHeight="1" x14ac:dyDescent="0.35">
      <c r="B783" s="6"/>
    </row>
    <row r="784" spans="2:2" ht="14.25" customHeight="1" x14ac:dyDescent="0.35">
      <c r="B784" s="6"/>
    </row>
    <row r="785" spans="2:2" ht="14.25" customHeight="1" x14ac:dyDescent="0.35">
      <c r="B785" s="6"/>
    </row>
    <row r="786" spans="2:2" ht="14.25" customHeight="1" x14ac:dyDescent="0.35">
      <c r="B786" s="6"/>
    </row>
    <row r="787" spans="2:2" ht="14.25" customHeight="1" x14ac:dyDescent="0.35">
      <c r="B787" s="6"/>
    </row>
    <row r="788" spans="2:2" ht="14.25" customHeight="1" x14ac:dyDescent="0.35">
      <c r="B788" s="6"/>
    </row>
    <row r="789" spans="2:2" ht="14.25" customHeight="1" x14ac:dyDescent="0.35">
      <c r="B789" s="6"/>
    </row>
    <row r="790" spans="2:2" ht="14.25" customHeight="1" x14ac:dyDescent="0.35">
      <c r="B790" s="6"/>
    </row>
    <row r="791" spans="2:2" ht="14.25" customHeight="1" x14ac:dyDescent="0.35">
      <c r="B791" s="6"/>
    </row>
    <row r="792" spans="2:2" ht="14.25" customHeight="1" x14ac:dyDescent="0.35">
      <c r="B792" s="6"/>
    </row>
    <row r="793" spans="2:2" ht="14.25" customHeight="1" x14ac:dyDescent="0.35">
      <c r="B793" s="6"/>
    </row>
    <row r="794" spans="2:2" ht="14.25" customHeight="1" x14ac:dyDescent="0.35">
      <c r="B794" s="6"/>
    </row>
    <row r="795" spans="2:2" ht="14.25" customHeight="1" x14ac:dyDescent="0.35">
      <c r="B795" s="6"/>
    </row>
    <row r="796" spans="2:2" ht="14.25" customHeight="1" x14ac:dyDescent="0.35">
      <c r="B796" s="6"/>
    </row>
    <row r="797" spans="2:2" ht="14.25" customHeight="1" x14ac:dyDescent="0.35">
      <c r="B797" s="6"/>
    </row>
    <row r="798" spans="2:2" ht="14.25" customHeight="1" x14ac:dyDescent="0.35">
      <c r="B798" s="6"/>
    </row>
    <row r="799" spans="2:2" ht="14.25" customHeight="1" x14ac:dyDescent="0.35">
      <c r="B799" s="6"/>
    </row>
    <row r="800" spans="2:2" ht="14.25" customHeight="1" x14ac:dyDescent="0.35">
      <c r="B800" s="6"/>
    </row>
    <row r="801" spans="2:2" ht="14.25" customHeight="1" x14ac:dyDescent="0.35">
      <c r="B801" s="6"/>
    </row>
    <row r="802" spans="2:2" ht="14.25" customHeight="1" x14ac:dyDescent="0.35">
      <c r="B802" s="6"/>
    </row>
    <row r="803" spans="2:2" ht="14.25" customHeight="1" x14ac:dyDescent="0.35">
      <c r="B803" s="6"/>
    </row>
    <row r="804" spans="2:2" ht="14.25" customHeight="1" x14ac:dyDescent="0.35">
      <c r="B804" s="6"/>
    </row>
    <row r="805" spans="2:2" ht="14.25" customHeight="1" x14ac:dyDescent="0.35">
      <c r="B805" s="6"/>
    </row>
    <row r="806" spans="2:2" ht="14.25" customHeight="1" x14ac:dyDescent="0.35">
      <c r="B806" s="6"/>
    </row>
    <row r="807" spans="2:2" ht="14.25" customHeight="1" x14ac:dyDescent="0.35">
      <c r="B807" s="6"/>
    </row>
    <row r="808" spans="2:2" ht="14.25" customHeight="1" x14ac:dyDescent="0.35">
      <c r="B808" s="6"/>
    </row>
    <row r="809" spans="2:2" ht="14.25" customHeight="1" x14ac:dyDescent="0.35">
      <c r="B809" s="6"/>
    </row>
    <row r="810" spans="2:2" ht="14.25" customHeight="1" x14ac:dyDescent="0.35">
      <c r="B810" s="6"/>
    </row>
    <row r="811" spans="2:2" ht="14.25" customHeight="1" x14ac:dyDescent="0.35">
      <c r="B811" s="6"/>
    </row>
    <row r="812" spans="2:2" ht="14.25" customHeight="1" x14ac:dyDescent="0.35">
      <c r="B812" s="6"/>
    </row>
    <row r="813" spans="2:2" ht="14.25" customHeight="1" x14ac:dyDescent="0.35">
      <c r="B813" s="6"/>
    </row>
    <row r="814" spans="2:2" ht="14.25" customHeight="1" x14ac:dyDescent="0.35">
      <c r="B814" s="6"/>
    </row>
    <row r="815" spans="2:2" ht="14.25" customHeight="1" x14ac:dyDescent="0.35">
      <c r="B815" s="6"/>
    </row>
    <row r="816" spans="2:2" ht="14.25" customHeight="1" x14ac:dyDescent="0.35">
      <c r="B816" s="6"/>
    </row>
    <row r="817" spans="2:2" ht="14.25" customHeight="1" x14ac:dyDescent="0.35">
      <c r="B817" s="6"/>
    </row>
    <row r="818" spans="2:2" ht="14.25" customHeight="1" x14ac:dyDescent="0.35">
      <c r="B818" s="6"/>
    </row>
    <row r="819" spans="2:2" ht="14.25" customHeight="1" x14ac:dyDescent="0.35">
      <c r="B819" s="6"/>
    </row>
    <row r="820" spans="2:2" ht="14.25" customHeight="1" x14ac:dyDescent="0.35">
      <c r="B820" s="6"/>
    </row>
    <row r="821" spans="2:2" ht="14.25" customHeight="1" x14ac:dyDescent="0.35">
      <c r="B821" s="6"/>
    </row>
    <row r="822" spans="2:2" ht="14.25" customHeight="1" x14ac:dyDescent="0.35">
      <c r="B822" s="6"/>
    </row>
    <row r="823" spans="2:2" ht="14.25" customHeight="1" x14ac:dyDescent="0.35">
      <c r="B823" s="6"/>
    </row>
    <row r="824" spans="2:2" ht="14.25" customHeight="1" x14ac:dyDescent="0.35">
      <c r="B824" s="6"/>
    </row>
    <row r="825" spans="2:2" ht="14.25" customHeight="1" x14ac:dyDescent="0.35">
      <c r="B825" s="6"/>
    </row>
    <row r="826" spans="2:2" ht="14.25" customHeight="1" x14ac:dyDescent="0.35">
      <c r="B826" s="6"/>
    </row>
    <row r="827" spans="2:2" ht="14.25" customHeight="1" x14ac:dyDescent="0.35">
      <c r="B827" s="6"/>
    </row>
    <row r="828" spans="2:2" ht="14.25" customHeight="1" x14ac:dyDescent="0.35">
      <c r="B828" s="6"/>
    </row>
    <row r="829" spans="2:2" ht="14.25" customHeight="1" x14ac:dyDescent="0.35">
      <c r="B829" s="6"/>
    </row>
    <row r="830" spans="2:2" ht="14.25" customHeight="1" x14ac:dyDescent="0.35">
      <c r="B830" s="6"/>
    </row>
    <row r="831" spans="2:2" ht="14.25" customHeight="1" x14ac:dyDescent="0.35">
      <c r="B831" s="6"/>
    </row>
    <row r="832" spans="2:2" ht="14.25" customHeight="1" x14ac:dyDescent="0.35">
      <c r="B832" s="6"/>
    </row>
    <row r="833" spans="2:2" ht="14.25" customHeight="1" x14ac:dyDescent="0.35">
      <c r="B833" s="6"/>
    </row>
    <row r="834" spans="2:2" ht="14.25" customHeight="1" x14ac:dyDescent="0.35">
      <c r="B834" s="6"/>
    </row>
    <row r="835" spans="2:2" ht="14.25" customHeight="1" x14ac:dyDescent="0.35">
      <c r="B835" s="6"/>
    </row>
    <row r="836" spans="2:2" ht="14.25" customHeight="1" x14ac:dyDescent="0.35">
      <c r="B836" s="6"/>
    </row>
    <row r="837" spans="2:2" ht="14.25" customHeight="1" x14ac:dyDescent="0.35">
      <c r="B837" s="6"/>
    </row>
    <row r="838" spans="2:2" ht="14.25" customHeight="1" x14ac:dyDescent="0.35">
      <c r="B838" s="6"/>
    </row>
    <row r="839" spans="2:2" ht="14.25" customHeight="1" x14ac:dyDescent="0.35">
      <c r="B839" s="6"/>
    </row>
    <row r="840" spans="2:2" ht="14.25" customHeight="1" x14ac:dyDescent="0.35">
      <c r="B840" s="6"/>
    </row>
    <row r="841" spans="2:2" ht="14.25" customHeight="1" x14ac:dyDescent="0.35">
      <c r="B841" s="6"/>
    </row>
    <row r="842" spans="2:2" ht="14.25" customHeight="1" x14ac:dyDescent="0.35">
      <c r="B842" s="6"/>
    </row>
    <row r="843" spans="2:2" ht="14.25" customHeight="1" x14ac:dyDescent="0.35">
      <c r="B843" s="6"/>
    </row>
    <row r="844" spans="2:2" ht="14.25" customHeight="1" x14ac:dyDescent="0.35">
      <c r="B844" s="6"/>
    </row>
    <row r="845" spans="2:2" ht="14.25" customHeight="1" x14ac:dyDescent="0.35">
      <c r="B845" s="6"/>
    </row>
    <row r="846" spans="2:2" ht="14.25" customHeight="1" x14ac:dyDescent="0.35">
      <c r="B846" s="6"/>
    </row>
    <row r="847" spans="2:2" ht="14.25" customHeight="1" x14ac:dyDescent="0.35">
      <c r="B847" s="6"/>
    </row>
    <row r="848" spans="2:2" ht="14.25" customHeight="1" x14ac:dyDescent="0.35">
      <c r="B848" s="6"/>
    </row>
    <row r="849" spans="2:2" ht="14.25" customHeight="1" x14ac:dyDescent="0.35">
      <c r="B849" s="6"/>
    </row>
    <row r="850" spans="2:2" ht="14.25" customHeight="1" x14ac:dyDescent="0.35">
      <c r="B850" s="6"/>
    </row>
    <row r="851" spans="2:2" ht="14.25" customHeight="1" x14ac:dyDescent="0.35">
      <c r="B851" s="6"/>
    </row>
    <row r="852" spans="2:2" ht="14.25" customHeight="1" x14ac:dyDescent="0.35">
      <c r="B852" s="6"/>
    </row>
    <row r="853" spans="2:2" ht="14.25" customHeight="1" x14ac:dyDescent="0.35">
      <c r="B853" s="6"/>
    </row>
    <row r="854" spans="2:2" ht="14.25" customHeight="1" x14ac:dyDescent="0.35">
      <c r="B854" s="6"/>
    </row>
    <row r="855" spans="2:2" ht="14.25" customHeight="1" x14ac:dyDescent="0.35">
      <c r="B855" s="6"/>
    </row>
    <row r="856" spans="2:2" ht="14.25" customHeight="1" x14ac:dyDescent="0.35">
      <c r="B856" s="6"/>
    </row>
    <row r="857" spans="2:2" ht="14.25" customHeight="1" x14ac:dyDescent="0.35">
      <c r="B857" s="6"/>
    </row>
    <row r="858" spans="2:2" ht="14.25" customHeight="1" x14ac:dyDescent="0.35">
      <c r="B858" s="6"/>
    </row>
    <row r="859" spans="2:2" ht="14.25" customHeight="1" x14ac:dyDescent="0.35">
      <c r="B859" s="6"/>
    </row>
    <row r="860" spans="2:2" ht="14.25" customHeight="1" x14ac:dyDescent="0.35">
      <c r="B860" s="6"/>
    </row>
    <row r="861" spans="2:2" ht="14.25" customHeight="1" x14ac:dyDescent="0.35">
      <c r="B861" s="6"/>
    </row>
    <row r="862" spans="2:2" ht="14.25" customHeight="1" x14ac:dyDescent="0.35">
      <c r="B862" s="6"/>
    </row>
    <row r="863" spans="2:2" ht="14.25" customHeight="1" x14ac:dyDescent="0.35">
      <c r="B863" s="6"/>
    </row>
    <row r="864" spans="2:2" ht="14.25" customHeight="1" x14ac:dyDescent="0.35">
      <c r="B864" s="6"/>
    </row>
    <row r="865" spans="2:2" ht="14.25" customHeight="1" x14ac:dyDescent="0.35">
      <c r="B865" s="6"/>
    </row>
    <row r="866" spans="2:2" ht="14.25" customHeight="1" x14ac:dyDescent="0.35">
      <c r="B866" s="6"/>
    </row>
    <row r="867" spans="2:2" ht="14.25" customHeight="1" x14ac:dyDescent="0.35">
      <c r="B867" s="6"/>
    </row>
    <row r="868" spans="2:2" ht="14.25" customHeight="1" x14ac:dyDescent="0.35">
      <c r="B868" s="6"/>
    </row>
    <row r="869" spans="2:2" ht="14.25" customHeight="1" x14ac:dyDescent="0.35">
      <c r="B869" s="6"/>
    </row>
    <row r="870" spans="2:2" ht="14.25" customHeight="1" x14ac:dyDescent="0.35">
      <c r="B870" s="6"/>
    </row>
    <row r="871" spans="2:2" ht="14.25" customHeight="1" x14ac:dyDescent="0.35">
      <c r="B871" s="6"/>
    </row>
    <row r="872" spans="2:2" ht="14.25" customHeight="1" x14ac:dyDescent="0.35">
      <c r="B872" s="6"/>
    </row>
    <row r="873" spans="2:2" ht="14.25" customHeight="1" x14ac:dyDescent="0.35">
      <c r="B873" s="6"/>
    </row>
    <row r="874" spans="2:2" ht="14.25" customHeight="1" x14ac:dyDescent="0.35">
      <c r="B874" s="6"/>
    </row>
    <row r="875" spans="2:2" ht="14.25" customHeight="1" x14ac:dyDescent="0.35">
      <c r="B875" s="6"/>
    </row>
    <row r="876" spans="2:2" ht="14.25" customHeight="1" x14ac:dyDescent="0.35">
      <c r="B876" s="6"/>
    </row>
    <row r="877" spans="2:2" ht="14.25" customHeight="1" x14ac:dyDescent="0.35">
      <c r="B877" s="6"/>
    </row>
    <row r="878" spans="2:2" ht="14.25" customHeight="1" x14ac:dyDescent="0.35">
      <c r="B878" s="6"/>
    </row>
    <row r="879" spans="2:2" ht="14.25" customHeight="1" x14ac:dyDescent="0.35">
      <c r="B879" s="6"/>
    </row>
    <row r="880" spans="2:2" ht="14.25" customHeight="1" x14ac:dyDescent="0.35">
      <c r="B880" s="6"/>
    </row>
    <row r="881" spans="2:2" ht="14.25" customHeight="1" x14ac:dyDescent="0.35">
      <c r="B881" s="6"/>
    </row>
    <row r="882" spans="2:2" ht="14.25" customHeight="1" x14ac:dyDescent="0.35">
      <c r="B882" s="6"/>
    </row>
    <row r="883" spans="2:2" ht="14.25" customHeight="1" x14ac:dyDescent="0.35">
      <c r="B883" s="6"/>
    </row>
    <row r="884" spans="2:2" ht="14.25" customHeight="1" x14ac:dyDescent="0.35">
      <c r="B884" s="6"/>
    </row>
    <row r="885" spans="2:2" ht="14.25" customHeight="1" x14ac:dyDescent="0.35">
      <c r="B885" s="6"/>
    </row>
    <row r="886" spans="2:2" ht="14.25" customHeight="1" x14ac:dyDescent="0.35">
      <c r="B886" s="6"/>
    </row>
    <row r="887" spans="2:2" ht="14.25" customHeight="1" x14ac:dyDescent="0.35">
      <c r="B887" s="6"/>
    </row>
    <row r="888" spans="2:2" ht="14.25" customHeight="1" x14ac:dyDescent="0.35">
      <c r="B888" s="6"/>
    </row>
    <row r="889" spans="2:2" ht="14.25" customHeight="1" x14ac:dyDescent="0.35">
      <c r="B889" s="6"/>
    </row>
    <row r="890" spans="2:2" ht="14.25" customHeight="1" x14ac:dyDescent="0.35">
      <c r="B890" s="6"/>
    </row>
    <row r="891" spans="2:2" ht="14.25" customHeight="1" x14ac:dyDescent="0.35">
      <c r="B891" s="6"/>
    </row>
    <row r="892" spans="2:2" ht="14.25" customHeight="1" x14ac:dyDescent="0.35">
      <c r="B892" s="6"/>
    </row>
    <row r="893" spans="2:2" ht="14.25" customHeight="1" x14ac:dyDescent="0.35">
      <c r="B893" s="6"/>
    </row>
    <row r="894" spans="2:2" ht="14.25" customHeight="1" x14ac:dyDescent="0.35">
      <c r="B894" s="6"/>
    </row>
    <row r="895" spans="2:2" ht="14.25" customHeight="1" x14ac:dyDescent="0.35">
      <c r="B895" s="6"/>
    </row>
    <row r="896" spans="2:2" ht="14.25" customHeight="1" x14ac:dyDescent="0.35">
      <c r="B896" s="6"/>
    </row>
    <row r="897" spans="2:2" ht="14.25" customHeight="1" x14ac:dyDescent="0.35">
      <c r="B897" s="6"/>
    </row>
    <row r="898" spans="2:2" ht="14.25" customHeight="1" x14ac:dyDescent="0.35">
      <c r="B898" s="6"/>
    </row>
    <row r="899" spans="2:2" ht="14.25" customHeight="1" x14ac:dyDescent="0.35">
      <c r="B899" s="6"/>
    </row>
    <row r="900" spans="2:2" ht="14.25" customHeight="1" x14ac:dyDescent="0.35">
      <c r="B900" s="6"/>
    </row>
    <row r="901" spans="2:2" ht="14.25" customHeight="1" x14ac:dyDescent="0.35">
      <c r="B901" s="6"/>
    </row>
    <row r="902" spans="2:2" ht="14.25" customHeight="1" x14ac:dyDescent="0.35">
      <c r="B902" s="6"/>
    </row>
    <row r="903" spans="2:2" ht="14.25" customHeight="1" x14ac:dyDescent="0.35">
      <c r="B903" s="6"/>
    </row>
    <row r="904" spans="2:2" ht="14.25" customHeight="1" x14ac:dyDescent="0.35">
      <c r="B904" s="6"/>
    </row>
    <row r="905" spans="2:2" ht="14.25" customHeight="1" x14ac:dyDescent="0.35">
      <c r="B905" s="6"/>
    </row>
    <row r="906" spans="2:2" ht="14.25" customHeight="1" x14ac:dyDescent="0.35">
      <c r="B906" s="6"/>
    </row>
    <row r="907" spans="2:2" ht="14.25" customHeight="1" x14ac:dyDescent="0.35">
      <c r="B907" s="6"/>
    </row>
    <row r="908" spans="2:2" ht="14.25" customHeight="1" x14ac:dyDescent="0.35">
      <c r="B908" s="6"/>
    </row>
    <row r="909" spans="2:2" ht="14.25" customHeight="1" x14ac:dyDescent="0.35">
      <c r="B909" s="6"/>
    </row>
    <row r="910" spans="2:2" ht="14.25" customHeight="1" x14ac:dyDescent="0.35">
      <c r="B910" s="6"/>
    </row>
    <row r="911" spans="2:2" ht="14.25" customHeight="1" x14ac:dyDescent="0.35">
      <c r="B911" s="6"/>
    </row>
    <row r="912" spans="2:2" ht="14.25" customHeight="1" x14ac:dyDescent="0.35">
      <c r="B912" s="6"/>
    </row>
    <row r="913" spans="2:2" ht="14.25" customHeight="1" x14ac:dyDescent="0.35">
      <c r="B913" s="6"/>
    </row>
    <row r="914" spans="2:2" ht="14.25" customHeight="1" x14ac:dyDescent="0.35">
      <c r="B914" s="6"/>
    </row>
    <row r="915" spans="2:2" ht="14.25" customHeight="1" x14ac:dyDescent="0.35">
      <c r="B915" s="6"/>
    </row>
    <row r="916" spans="2:2" ht="14.25" customHeight="1" x14ac:dyDescent="0.35">
      <c r="B916" s="6"/>
    </row>
    <row r="917" spans="2:2" ht="14.25" customHeight="1" x14ac:dyDescent="0.35">
      <c r="B917" s="6"/>
    </row>
    <row r="918" spans="2:2" ht="14.25" customHeight="1" x14ac:dyDescent="0.35">
      <c r="B918" s="6"/>
    </row>
    <row r="919" spans="2:2" ht="14.25" customHeight="1" x14ac:dyDescent="0.35">
      <c r="B919" s="6"/>
    </row>
    <row r="920" spans="2:2" ht="14.25" customHeight="1" x14ac:dyDescent="0.35">
      <c r="B920" s="6"/>
    </row>
    <row r="921" spans="2:2" ht="14.25" customHeight="1" x14ac:dyDescent="0.35">
      <c r="B921" s="6"/>
    </row>
    <row r="922" spans="2:2" ht="14.25" customHeight="1" x14ac:dyDescent="0.35">
      <c r="B922" s="6"/>
    </row>
    <row r="923" spans="2:2" ht="14.25" customHeight="1" x14ac:dyDescent="0.35">
      <c r="B923" s="6"/>
    </row>
    <row r="924" spans="2:2" ht="14.25" customHeight="1" x14ac:dyDescent="0.35">
      <c r="B924" s="6"/>
    </row>
    <row r="925" spans="2:2" ht="14.25" customHeight="1" x14ac:dyDescent="0.35">
      <c r="B925" s="6"/>
    </row>
    <row r="926" spans="2:2" ht="14.25" customHeight="1" x14ac:dyDescent="0.35">
      <c r="B926" s="6"/>
    </row>
    <row r="927" spans="2:2" ht="14.25" customHeight="1" x14ac:dyDescent="0.35">
      <c r="B927" s="6"/>
    </row>
    <row r="928" spans="2:2" ht="14.25" customHeight="1" x14ac:dyDescent="0.35">
      <c r="B928" s="6"/>
    </row>
    <row r="929" spans="2:2" ht="14.25" customHeight="1" x14ac:dyDescent="0.35">
      <c r="B929" s="6"/>
    </row>
    <row r="930" spans="2:2" ht="14.25" customHeight="1" x14ac:dyDescent="0.35">
      <c r="B930" s="6"/>
    </row>
    <row r="931" spans="2:2" ht="14.25" customHeight="1" x14ac:dyDescent="0.35">
      <c r="B931" s="6"/>
    </row>
    <row r="932" spans="2:2" ht="14.25" customHeight="1" x14ac:dyDescent="0.35">
      <c r="B932" s="6"/>
    </row>
    <row r="933" spans="2:2" ht="14.25" customHeight="1" x14ac:dyDescent="0.35">
      <c r="B933" s="6"/>
    </row>
    <row r="934" spans="2:2" ht="14.25" customHeight="1" x14ac:dyDescent="0.35">
      <c r="B934" s="6"/>
    </row>
    <row r="935" spans="2:2" ht="14.25" customHeight="1" x14ac:dyDescent="0.35">
      <c r="B935" s="6"/>
    </row>
    <row r="936" spans="2:2" ht="14.25" customHeight="1" x14ac:dyDescent="0.35">
      <c r="B936" s="6"/>
    </row>
    <row r="937" spans="2:2" ht="14.25" customHeight="1" x14ac:dyDescent="0.35">
      <c r="B937" s="6"/>
    </row>
    <row r="938" spans="2:2" ht="14.25" customHeight="1" x14ac:dyDescent="0.35">
      <c r="B938" s="6"/>
    </row>
    <row r="939" spans="2:2" ht="14.25" customHeight="1" x14ac:dyDescent="0.35">
      <c r="B939" s="6"/>
    </row>
    <row r="940" spans="2:2" ht="14.25" customHeight="1" x14ac:dyDescent="0.35">
      <c r="B940" s="6"/>
    </row>
    <row r="941" spans="2:2" ht="14.25" customHeight="1" x14ac:dyDescent="0.35">
      <c r="B941" s="6"/>
    </row>
    <row r="942" spans="2:2" ht="14.25" customHeight="1" x14ac:dyDescent="0.35">
      <c r="B942" s="6"/>
    </row>
    <row r="943" spans="2:2" ht="14.25" customHeight="1" x14ac:dyDescent="0.35">
      <c r="B943" s="6"/>
    </row>
    <row r="944" spans="2:2" ht="14.25" customHeight="1" x14ac:dyDescent="0.35">
      <c r="B944" s="6"/>
    </row>
    <row r="945" spans="2:2" ht="14.25" customHeight="1" x14ac:dyDescent="0.35">
      <c r="B945" s="6"/>
    </row>
    <row r="946" spans="2:2" ht="14.25" customHeight="1" x14ac:dyDescent="0.35">
      <c r="B946" s="6"/>
    </row>
    <row r="947" spans="2:2" ht="14.25" customHeight="1" x14ac:dyDescent="0.35">
      <c r="B947" s="6"/>
    </row>
    <row r="948" spans="2:2" ht="14.25" customHeight="1" x14ac:dyDescent="0.35">
      <c r="B948" s="6"/>
    </row>
    <row r="949" spans="2:2" ht="14.25" customHeight="1" x14ac:dyDescent="0.35">
      <c r="B949" s="6"/>
    </row>
    <row r="950" spans="2:2" ht="14.25" customHeight="1" x14ac:dyDescent="0.35">
      <c r="B950" s="6"/>
    </row>
    <row r="951" spans="2:2" ht="14.25" customHeight="1" x14ac:dyDescent="0.35">
      <c r="B951" s="6"/>
    </row>
    <row r="952" spans="2:2" ht="14.25" customHeight="1" x14ac:dyDescent="0.35">
      <c r="B952" s="6"/>
    </row>
    <row r="953" spans="2:2" ht="14.25" customHeight="1" x14ac:dyDescent="0.35">
      <c r="B953" s="6"/>
    </row>
    <row r="954" spans="2:2" ht="14.25" customHeight="1" x14ac:dyDescent="0.35">
      <c r="B954" s="6"/>
    </row>
    <row r="955" spans="2:2" ht="14.25" customHeight="1" x14ac:dyDescent="0.35">
      <c r="B955" s="6"/>
    </row>
    <row r="956" spans="2:2" ht="14.25" customHeight="1" x14ac:dyDescent="0.35">
      <c r="B956" s="6"/>
    </row>
    <row r="957" spans="2:2" ht="14.25" customHeight="1" x14ac:dyDescent="0.35">
      <c r="B957" s="6"/>
    </row>
    <row r="958" spans="2:2" ht="14.25" customHeight="1" x14ac:dyDescent="0.35">
      <c r="B958" s="6"/>
    </row>
    <row r="959" spans="2:2" ht="14.25" customHeight="1" x14ac:dyDescent="0.35">
      <c r="B959" s="6"/>
    </row>
    <row r="960" spans="2:2" ht="14.25" customHeight="1" x14ac:dyDescent="0.35">
      <c r="B960" s="6"/>
    </row>
    <row r="961" spans="2:2" ht="14.25" customHeight="1" x14ac:dyDescent="0.35">
      <c r="B961" s="6"/>
    </row>
    <row r="962" spans="2:2" ht="14.25" customHeight="1" x14ac:dyDescent="0.35">
      <c r="B962" s="6"/>
    </row>
    <row r="963" spans="2:2" ht="14.25" customHeight="1" x14ac:dyDescent="0.35">
      <c r="B963" s="6"/>
    </row>
    <row r="964" spans="2:2" ht="14.25" customHeight="1" x14ac:dyDescent="0.35">
      <c r="B964" s="6"/>
    </row>
    <row r="965" spans="2:2" ht="14.25" customHeight="1" x14ac:dyDescent="0.35">
      <c r="B965" s="6"/>
    </row>
    <row r="966" spans="2:2" ht="14.25" customHeight="1" x14ac:dyDescent="0.35">
      <c r="B966" s="6"/>
    </row>
    <row r="967" spans="2:2" ht="14.25" customHeight="1" x14ac:dyDescent="0.35">
      <c r="B967" s="6"/>
    </row>
    <row r="968" spans="2:2" ht="14.25" customHeight="1" x14ac:dyDescent="0.35">
      <c r="B968" s="6"/>
    </row>
    <row r="969" spans="2:2" ht="14.25" customHeight="1" x14ac:dyDescent="0.35">
      <c r="B969" s="6"/>
    </row>
    <row r="970" spans="2:2" ht="14.25" customHeight="1" x14ac:dyDescent="0.35">
      <c r="B970" s="6"/>
    </row>
    <row r="971" spans="2:2" ht="14.25" customHeight="1" x14ac:dyDescent="0.35">
      <c r="B971" s="6"/>
    </row>
    <row r="972" spans="2:2" ht="14.25" customHeight="1" x14ac:dyDescent="0.35">
      <c r="B972" s="6"/>
    </row>
    <row r="973" spans="2:2" ht="14.25" customHeight="1" x14ac:dyDescent="0.35">
      <c r="B973" s="6"/>
    </row>
    <row r="974" spans="2:2" ht="14.25" customHeight="1" x14ac:dyDescent="0.35">
      <c r="B974" s="6"/>
    </row>
    <row r="975" spans="2:2" ht="14.25" customHeight="1" x14ac:dyDescent="0.35">
      <c r="B975" s="6"/>
    </row>
    <row r="976" spans="2:2" ht="14.25" customHeight="1" x14ac:dyDescent="0.35">
      <c r="B976" s="6"/>
    </row>
    <row r="977" spans="2:2" ht="14.25" customHeight="1" x14ac:dyDescent="0.35">
      <c r="B977" s="6"/>
    </row>
    <row r="978" spans="2:2" ht="14.25" customHeight="1" x14ac:dyDescent="0.35">
      <c r="B978" s="6"/>
    </row>
    <row r="979" spans="2:2" ht="14.25" customHeight="1" x14ac:dyDescent="0.35">
      <c r="B979" s="6"/>
    </row>
    <row r="980" spans="2:2" ht="14.25" customHeight="1" x14ac:dyDescent="0.35">
      <c r="B980" s="6"/>
    </row>
    <row r="981" spans="2:2" ht="14.25" customHeight="1" x14ac:dyDescent="0.35">
      <c r="B981" s="6"/>
    </row>
    <row r="982" spans="2:2" ht="14.25" customHeight="1" x14ac:dyDescent="0.35">
      <c r="B982" s="6"/>
    </row>
    <row r="983" spans="2:2" ht="14.25" customHeight="1" x14ac:dyDescent="0.35">
      <c r="B983" s="6"/>
    </row>
    <row r="984" spans="2:2" ht="14.25" customHeight="1" x14ac:dyDescent="0.35">
      <c r="B984" s="6"/>
    </row>
  </sheetData>
  <mergeCells count="20">
    <mergeCell ref="B5:F5"/>
    <mergeCell ref="B6:F6"/>
    <mergeCell ref="B11:B12"/>
    <mergeCell ref="C11:C12"/>
    <mergeCell ref="D11:D12"/>
    <mergeCell ref="B13:B28"/>
    <mergeCell ref="C13:C28"/>
    <mergeCell ref="D13:D28"/>
    <mergeCell ref="B29:B33"/>
    <mergeCell ref="C29:C33"/>
    <mergeCell ref="D29:D33"/>
    <mergeCell ref="B48:B51"/>
    <mergeCell ref="C48:C51"/>
    <mergeCell ref="D48:D51"/>
    <mergeCell ref="B37:B38"/>
    <mergeCell ref="C37:C38"/>
    <mergeCell ref="D37:D38"/>
    <mergeCell ref="B42:B45"/>
    <mergeCell ref="C42:C45"/>
    <mergeCell ref="D42:D45"/>
  </mergeCells>
  <pageMargins left="0.7" right="0.7" top="0.75" bottom="0.75" header="0" footer="0"/>
  <pageSetup paperSize="9" orientation="portrait"/>
  <headerFooter>
    <oddFooter>&amp;C_x000D_&amp;1#&amp;"Calibri"&amp;8&amp;K000000 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
  <sheetViews>
    <sheetView topLeftCell="A13" workbookViewId="0">
      <selection activeCell="B48" sqref="B48"/>
    </sheetView>
  </sheetViews>
  <sheetFormatPr defaultRowHeight="14.5" x14ac:dyDescent="0.35"/>
  <cols>
    <col min="1" max="1" width="18" bestFit="1" customWidth="1"/>
    <col min="2" max="2" width="41.7265625" bestFit="1" customWidth="1"/>
  </cols>
  <sheetData>
    <row r="1" spans="1:2" x14ac:dyDescent="0.35">
      <c r="A1" s="64" t="s">
        <v>817</v>
      </c>
    </row>
    <row r="3" spans="1:2" x14ac:dyDescent="0.35">
      <c r="A3" s="3" t="s">
        <v>818</v>
      </c>
      <c r="B3" s="3" t="s">
        <v>819</v>
      </c>
    </row>
    <row r="4" spans="1:2" x14ac:dyDescent="0.35">
      <c r="A4" t="s">
        <v>820</v>
      </c>
      <c r="B4" t="s">
        <v>821</v>
      </c>
    </row>
    <row r="5" spans="1:2" x14ac:dyDescent="0.35">
      <c r="A5" t="s">
        <v>50</v>
      </c>
      <c r="B5" t="s">
        <v>822</v>
      </c>
    </row>
    <row r="6" spans="1:2" x14ac:dyDescent="0.35">
      <c r="A6" t="s">
        <v>101</v>
      </c>
      <c r="B6" t="s">
        <v>823</v>
      </c>
    </row>
    <row r="7" spans="1:2" x14ac:dyDescent="0.35">
      <c r="A7" t="s">
        <v>824</v>
      </c>
      <c r="B7" t="s">
        <v>825</v>
      </c>
    </row>
    <row r="8" spans="1:2" x14ac:dyDescent="0.35">
      <c r="A8" t="s">
        <v>826</v>
      </c>
      <c r="B8" t="s">
        <v>827</v>
      </c>
    </row>
    <row r="9" spans="1:2" x14ac:dyDescent="0.35">
      <c r="A9" t="s">
        <v>828</v>
      </c>
      <c r="B9" t="s">
        <v>829</v>
      </c>
    </row>
    <row r="12" spans="1:2" x14ac:dyDescent="0.35">
      <c r="A12" s="3" t="s">
        <v>818</v>
      </c>
      <c r="B12" s="3" t="s">
        <v>830</v>
      </c>
    </row>
    <row r="13" spans="1:2" x14ac:dyDescent="0.35">
      <c r="A13" t="s">
        <v>831</v>
      </c>
      <c r="B13" t="s">
        <v>832</v>
      </c>
    </row>
    <row r="14" spans="1:2" x14ac:dyDescent="0.35">
      <c r="A14" t="s">
        <v>833</v>
      </c>
      <c r="B14" t="s">
        <v>834</v>
      </c>
    </row>
    <row r="15" spans="1:2" x14ac:dyDescent="0.35">
      <c r="A15" t="s">
        <v>835</v>
      </c>
      <c r="B15" t="s">
        <v>836</v>
      </c>
    </row>
    <row r="16" spans="1:2" x14ac:dyDescent="0.35">
      <c r="A16" t="s">
        <v>837</v>
      </c>
      <c r="B16" t="s">
        <v>838</v>
      </c>
    </row>
    <row r="17" spans="1:5" x14ac:dyDescent="0.35">
      <c r="A17" t="s">
        <v>839</v>
      </c>
      <c r="B17" t="s">
        <v>840</v>
      </c>
    </row>
    <row r="20" spans="1:5" x14ac:dyDescent="0.35">
      <c r="A20" s="1" t="s">
        <v>818</v>
      </c>
      <c r="B20" s="1" t="s">
        <v>841</v>
      </c>
      <c r="E20" s="2"/>
    </row>
    <row r="21" spans="1:5" x14ac:dyDescent="0.35">
      <c r="A21" t="s">
        <v>390</v>
      </c>
      <c r="B21" t="s">
        <v>842</v>
      </c>
    </row>
    <row r="22" spans="1:5" x14ac:dyDescent="0.35">
      <c r="A22" t="s">
        <v>360</v>
      </c>
      <c r="B22" t="s">
        <v>843</v>
      </c>
    </row>
    <row r="23" spans="1:5" x14ac:dyDescent="0.35">
      <c r="A23" t="s">
        <v>63</v>
      </c>
      <c r="B23" t="s">
        <v>844</v>
      </c>
    </row>
    <row r="24" spans="1:5" x14ac:dyDescent="0.35">
      <c r="A24" t="s">
        <v>164</v>
      </c>
      <c r="B24" t="s">
        <v>845</v>
      </c>
    </row>
    <row r="25" spans="1:5" x14ac:dyDescent="0.35">
      <c r="A25" t="s">
        <v>251</v>
      </c>
      <c r="B25" t="s">
        <v>846</v>
      </c>
    </row>
    <row r="26" spans="1:5" x14ac:dyDescent="0.35">
      <c r="A26" t="s">
        <v>847</v>
      </c>
      <c r="B26" t="s">
        <v>848</v>
      </c>
    </row>
    <row r="27" spans="1:5" x14ac:dyDescent="0.35">
      <c r="A27" t="s">
        <v>73</v>
      </c>
      <c r="B27" t="s">
        <v>849</v>
      </c>
    </row>
    <row r="28" spans="1:5" x14ac:dyDescent="0.35">
      <c r="A28" t="s">
        <v>850</v>
      </c>
      <c r="B28" t="s">
        <v>851</v>
      </c>
    </row>
    <row r="29" spans="1:5" x14ac:dyDescent="0.35">
      <c r="A29" t="s">
        <v>307</v>
      </c>
      <c r="B29" t="s">
        <v>852</v>
      </c>
    </row>
    <row r="30" spans="1:5" x14ac:dyDescent="0.35">
      <c r="A30" t="s">
        <v>397</v>
      </c>
      <c r="B30" t="s">
        <v>853</v>
      </c>
    </row>
    <row r="31" spans="1:5" x14ac:dyDescent="0.35">
      <c r="A31" t="s">
        <v>367</v>
      </c>
      <c r="B31" t="s">
        <v>854</v>
      </c>
    </row>
    <row r="32" spans="1:5" x14ac:dyDescent="0.35">
      <c r="A32" t="s">
        <v>354</v>
      </c>
      <c r="B32" t="s">
        <v>855</v>
      </c>
    </row>
    <row r="33" spans="1:2" x14ac:dyDescent="0.35">
      <c r="A33" t="s">
        <v>35</v>
      </c>
      <c r="B33" t="s">
        <v>856</v>
      </c>
    </row>
    <row r="34" spans="1:2" x14ac:dyDescent="0.35">
      <c r="A34" t="s">
        <v>359</v>
      </c>
      <c r="B34" t="s">
        <v>857</v>
      </c>
    </row>
    <row r="35" spans="1:2" x14ac:dyDescent="0.35">
      <c r="A35" t="s">
        <v>858</v>
      </c>
      <c r="B35" t="s">
        <v>859</v>
      </c>
    </row>
    <row r="36" spans="1:2" x14ac:dyDescent="0.35">
      <c r="A36" t="s">
        <v>860</v>
      </c>
      <c r="B36" t="s">
        <v>861</v>
      </c>
    </row>
    <row r="37" spans="1:2" x14ac:dyDescent="0.35">
      <c r="A37" t="s">
        <v>142</v>
      </c>
      <c r="B37" t="s">
        <v>862</v>
      </c>
    </row>
    <row r="38" spans="1:2" x14ac:dyDescent="0.35">
      <c r="A38" t="s">
        <v>538</v>
      </c>
      <c r="B38" t="s">
        <v>863</v>
      </c>
    </row>
    <row r="39" spans="1:2" x14ac:dyDescent="0.35">
      <c r="A39" t="s">
        <v>483</v>
      </c>
      <c r="B39" t="s">
        <v>864</v>
      </c>
    </row>
    <row r="40" spans="1:2" x14ac:dyDescent="0.35">
      <c r="A40" t="s">
        <v>285</v>
      </c>
      <c r="B40" t="s">
        <v>865</v>
      </c>
    </row>
    <row r="41" spans="1:2" x14ac:dyDescent="0.35">
      <c r="A41" t="s">
        <v>289</v>
      </c>
      <c r="B41" t="s">
        <v>866</v>
      </c>
    </row>
    <row r="42" spans="1:2" x14ac:dyDescent="0.35">
      <c r="A42" t="s">
        <v>170</v>
      </c>
      <c r="B42" t="s">
        <v>867</v>
      </c>
    </row>
    <row r="43" spans="1:2" x14ac:dyDescent="0.35">
      <c r="A43" t="s">
        <v>647</v>
      </c>
      <c r="B43" t="s">
        <v>868</v>
      </c>
    </row>
    <row r="44" spans="1:2" x14ac:dyDescent="0.35">
      <c r="A44" t="s">
        <v>520</v>
      </c>
      <c r="B44" t="s">
        <v>869</v>
      </c>
    </row>
    <row r="45" spans="1:2" x14ac:dyDescent="0.35">
      <c r="A45" t="s">
        <v>477</v>
      </c>
      <c r="B45" t="s">
        <v>870</v>
      </c>
    </row>
    <row r="46" spans="1:2" x14ac:dyDescent="0.35">
      <c r="A46" t="s">
        <v>112</v>
      </c>
      <c r="B46" t="s">
        <v>871</v>
      </c>
    </row>
    <row r="47" spans="1:2" x14ac:dyDescent="0.35">
      <c r="A47" t="s">
        <v>234</v>
      </c>
      <c r="B47" t="s">
        <v>872</v>
      </c>
    </row>
    <row r="48" spans="1:2" x14ac:dyDescent="0.35">
      <c r="A48" t="s">
        <v>666</v>
      </c>
      <c r="B48" t="s">
        <v>873</v>
      </c>
    </row>
    <row r="49" spans="1:3" x14ac:dyDescent="0.35">
      <c r="A49" s="1" t="s">
        <v>818</v>
      </c>
      <c r="B49" s="1" t="s">
        <v>874</v>
      </c>
    </row>
    <row r="50" spans="1:3" x14ac:dyDescent="0.35">
      <c r="A50" t="s">
        <v>411</v>
      </c>
      <c r="B50" t="s">
        <v>738</v>
      </c>
      <c r="C50" t="s">
        <v>875</v>
      </c>
    </row>
    <row r="51" spans="1:3" x14ac:dyDescent="0.35">
      <c r="A51" t="s">
        <v>32</v>
      </c>
      <c r="B51" t="s">
        <v>739</v>
      </c>
      <c r="C51" t="s">
        <v>876</v>
      </c>
    </row>
    <row r="52" spans="1:3" x14ac:dyDescent="0.35">
      <c r="A52" t="s">
        <v>481</v>
      </c>
      <c r="B52" t="s">
        <v>740</v>
      </c>
      <c r="C52" t="s">
        <v>877</v>
      </c>
    </row>
    <row r="53" spans="1:3" x14ac:dyDescent="0.35">
      <c r="A53" t="s">
        <v>161</v>
      </c>
      <c r="B53" t="s">
        <v>741</v>
      </c>
      <c r="C53" t="s">
        <v>878</v>
      </c>
    </row>
    <row r="54" spans="1:3" x14ac:dyDescent="0.35">
      <c r="A54" t="s">
        <v>611</v>
      </c>
      <c r="B54" t="s">
        <v>742</v>
      </c>
      <c r="C54" t="s">
        <v>879</v>
      </c>
    </row>
    <row r="55" spans="1:3" x14ac:dyDescent="0.35">
      <c r="A55" t="s">
        <v>359</v>
      </c>
      <c r="B55" t="s">
        <v>743</v>
      </c>
      <c r="C55" t="s">
        <v>359</v>
      </c>
    </row>
    <row r="56" spans="1:3" x14ac:dyDescent="0.35">
      <c r="A56" t="s">
        <v>595</v>
      </c>
      <c r="B56" t="s">
        <v>744</v>
      </c>
      <c r="C56" t="s">
        <v>880</v>
      </c>
    </row>
    <row r="57" spans="1:3" x14ac:dyDescent="0.35">
      <c r="A57" t="s">
        <v>71</v>
      </c>
      <c r="B57" t="s">
        <v>745</v>
      </c>
      <c r="C57" t="s">
        <v>881</v>
      </c>
    </row>
    <row r="58" spans="1:3" x14ac:dyDescent="0.35">
      <c r="A58" t="s">
        <v>306</v>
      </c>
      <c r="B58" t="s">
        <v>746</v>
      </c>
      <c r="C58" t="s">
        <v>882</v>
      </c>
    </row>
    <row r="59" spans="1:3" x14ac:dyDescent="0.35">
      <c r="A59" t="s">
        <v>62</v>
      </c>
      <c r="B59" t="s">
        <v>747</v>
      </c>
      <c r="C59" t="s">
        <v>883</v>
      </c>
    </row>
    <row r="60" spans="1:3" x14ac:dyDescent="0.35">
      <c r="A60" t="s">
        <v>557</v>
      </c>
      <c r="B60" t="s">
        <v>748</v>
      </c>
      <c r="C60" t="s">
        <v>884</v>
      </c>
    </row>
    <row r="61" spans="1:3" x14ac:dyDescent="0.35">
      <c r="A61" t="s">
        <v>396</v>
      </c>
      <c r="B61" t="s">
        <v>749</v>
      </c>
      <c r="C61" t="s">
        <v>885</v>
      </c>
    </row>
    <row r="62" spans="1:3" x14ac:dyDescent="0.35">
      <c r="A62" t="s">
        <v>140</v>
      </c>
      <c r="B62" t="s">
        <v>750</v>
      </c>
      <c r="C62" t="s">
        <v>886</v>
      </c>
    </row>
    <row r="63" spans="1:3" x14ac:dyDescent="0.35">
      <c r="A63" t="s">
        <v>476</v>
      </c>
      <c r="B63" t="s">
        <v>751</v>
      </c>
      <c r="C63" t="s">
        <v>887</v>
      </c>
    </row>
    <row r="64" spans="1:3" x14ac:dyDescent="0.35">
      <c r="A64" t="s">
        <v>239</v>
      </c>
      <c r="B64" t="s">
        <v>753</v>
      </c>
      <c r="C64" t="s">
        <v>888</v>
      </c>
    </row>
    <row r="65" spans="1:4" x14ac:dyDescent="0.35">
      <c r="A65" t="s">
        <v>389</v>
      </c>
      <c r="B65" t="s">
        <v>754</v>
      </c>
      <c r="C65" t="s">
        <v>889</v>
      </c>
    </row>
    <row r="67" spans="1:4" x14ac:dyDescent="0.35">
      <c r="A67" s="1" t="s">
        <v>818</v>
      </c>
      <c r="B67" s="1" t="s">
        <v>890</v>
      </c>
    </row>
    <row r="68" spans="1:4" x14ac:dyDescent="0.35">
      <c r="A68" t="s">
        <v>33</v>
      </c>
      <c r="B68" t="s">
        <v>757</v>
      </c>
    </row>
    <row r="69" spans="1:4" x14ac:dyDescent="0.35">
      <c r="A69" t="s">
        <v>46</v>
      </c>
      <c r="B69" t="s">
        <v>758</v>
      </c>
    </row>
    <row r="70" spans="1:4" x14ac:dyDescent="0.35">
      <c r="A70" t="s">
        <v>79</v>
      </c>
      <c r="B70" t="s">
        <v>759</v>
      </c>
    </row>
    <row r="71" spans="1:4" x14ac:dyDescent="0.35">
      <c r="A71" t="s">
        <v>278</v>
      </c>
      <c r="B71" t="s">
        <v>891</v>
      </c>
    </row>
    <row r="72" spans="1:4" x14ac:dyDescent="0.35">
      <c r="A72" t="s">
        <v>162</v>
      </c>
      <c r="B72" t="s">
        <v>760</v>
      </c>
    </row>
    <row r="73" spans="1:4" x14ac:dyDescent="0.35">
      <c r="A73" t="s">
        <v>57</v>
      </c>
      <c r="B73" t="s">
        <v>761</v>
      </c>
    </row>
    <row r="74" spans="1:4" x14ac:dyDescent="0.35">
      <c r="A74" t="s">
        <v>840</v>
      </c>
      <c r="B74" t="s">
        <v>892</v>
      </c>
    </row>
    <row r="76" spans="1:4" x14ac:dyDescent="0.35">
      <c r="A76" s="1" t="s">
        <v>818</v>
      </c>
      <c r="B76" s="1" t="s">
        <v>893</v>
      </c>
    </row>
    <row r="77" spans="1:4" x14ac:dyDescent="0.35">
      <c r="A77" t="s">
        <v>482</v>
      </c>
      <c r="D77" s="2"/>
    </row>
    <row r="78" spans="1:4" x14ac:dyDescent="0.35">
      <c r="A78" t="s">
        <v>894</v>
      </c>
      <c r="D78" s="2"/>
    </row>
    <row r="79" spans="1:4" x14ac:dyDescent="0.35">
      <c r="A79" t="s">
        <v>34</v>
      </c>
      <c r="D79" s="2"/>
    </row>
    <row r="80" spans="1:4" x14ac:dyDescent="0.35">
      <c r="A80" t="s">
        <v>250</v>
      </c>
      <c r="D80" s="2"/>
    </row>
    <row r="81" spans="1:4" x14ac:dyDescent="0.35">
      <c r="A81" t="s">
        <v>895</v>
      </c>
      <c r="D81" s="2"/>
    </row>
    <row r="82" spans="1:4" x14ac:dyDescent="0.35">
      <c r="A82" t="s">
        <v>541</v>
      </c>
      <c r="D82" s="2"/>
    </row>
    <row r="83" spans="1:4" x14ac:dyDescent="0.35">
      <c r="A83" t="s">
        <v>516</v>
      </c>
      <c r="D83" s="2"/>
    </row>
    <row r="84" spans="1:4" x14ac:dyDescent="0.35">
      <c r="A84" t="s">
        <v>456</v>
      </c>
      <c r="D84" s="2"/>
    </row>
    <row r="85" spans="1:4" x14ac:dyDescent="0.35">
      <c r="A85" t="s">
        <v>240</v>
      </c>
      <c r="D85" s="2"/>
    </row>
    <row r="86" spans="1:4" x14ac:dyDescent="0.35">
      <c r="A86" t="s">
        <v>896</v>
      </c>
      <c r="D86" s="2"/>
    </row>
    <row r="87" spans="1:4" x14ac:dyDescent="0.35">
      <c r="A87" t="s">
        <v>163</v>
      </c>
      <c r="D87" s="2"/>
    </row>
    <row r="88" spans="1:4" x14ac:dyDescent="0.35">
      <c r="A88" t="s">
        <v>651</v>
      </c>
      <c r="D88" s="2"/>
    </row>
    <row r="89" spans="1:4" x14ac:dyDescent="0.35">
      <c r="A89" t="s">
        <v>301</v>
      </c>
      <c r="D89" s="2"/>
    </row>
    <row r="90" spans="1:4" x14ac:dyDescent="0.35">
      <c r="A90" t="s">
        <v>646</v>
      </c>
      <c r="D90" s="2"/>
    </row>
    <row r="91" spans="1:4" x14ac:dyDescent="0.35">
      <c r="A91" t="s">
        <v>47</v>
      </c>
      <c r="D91" s="2"/>
    </row>
    <row r="92" spans="1:4" x14ac:dyDescent="0.35">
      <c r="A92" t="s">
        <v>412</v>
      </c>
      <c r="D92" s="2"/>
    </row>
    <row r="93" spans="1:4" x14ac:dyDescent="0.35">
      <c r="A93" t="s">
        <v>612</v>
      </c>
      <c r="D93" s="2"/>
    </row>
    <row r="94" spans="1:4" x14ac:dyDescent="0.35">
      <c r="A94" t="s">
        <v>624</v>
      </c>
      <c r="D94" s="2"/>
    </row>
    <row r="95" spans="1:4" x14ac:dyDescent="0.35">
      <c r="A95" t="s">
        <v>179</v>
      </c>
      <c r="D95" s="2"/>
    </row>
    <row r="96" spans="1:4" x14ac:dyDescent="0.35">
      <c r="A96" t="s">
        <v>58</v>
      </c>
      <c r="D96" s="2"/>
    </row>
    <row r="97" spans="1:4" x14ac:dyDescent="0.35">
      <c r="A97" t="s">
        <v>141</v>
      </c>
      <c r="D97" s="2"/>
    </row>
    <row r="98" spans="1:4" x14ac:dyDescent="0.35">
      <c r="A98" t="s">
        <v>233</v>
      </c>
      <c r="D98" s="2"/>
    </row>
    <row r="99" spans="1:4" x14ac:dyDescent="0.35">
      <c r="A99" t="s">
        <v>348</v>
      </c>
      <c r="D99" s="2"/>
    </row>
    <row r="100" spans="1:4" x14ac:dyDescent="0.35">
      <c r="A100" t="s">
        <v>366</v>
      </c>
      <c r="D100" s="2"/>
    </row>
    <row r="101" spans="1:4" x14ac:dyDescent="0.35">
      <c r="A101" t="s">
        <v>186</v>
      </c>
      <c r="D101" s="2"/>
    </row>
    <row r="102" spans="1:4" x14ac:dyDescent="0.35">
      <c r="A102" t="s">
        <v>606</v>
      </c>
      <c r="D102" s="2"/>
    </row>
    <row r="103" spans="1:4" x14ac:dyDescent="0.35">
      <c r="A103" t="s">
        <v>897</v>
      </c>
      <c r="D103" s="2"/>
    </row>
    <row r="104" spans="1:4" x14ac:dyDescent="0.35">
      <c r="A104" t="s">
        <v>617</v>
      </c>
      <c r="D104" s="2"/>
    </row>
    <row r="105" spans="1:4" x14ac:dyDescent="0.35">
      <c r="A105" t="s">
        <v>502</v>
      </c>
    </row>
    <row r="108" spans="1:4" x14ac:dyDescent="0.35">
      <c r="A108" s="1" t="s">
        <v>818</v>
      </c>
      <c r="B108" s="1" t="s">
        <v>898</v>
      </c>
    </row>
    <row r="109" spans="1:4" x14ac:dyDescent="0.35">
      <c r="A109" t="s">
        <v>50</v>
      </c>
      <c r="B109" t="s">
        <v>783</v>
      </c>
    </row>
    <row r="110" spans="1:4" x14ac:dyDescent="0.35">
      <c r="A110" t="s">
        <v>94</v>
      </c>
      <c r="B110" t="s">
        <v>784</v>
      </c>
    </row>
    <row r="111" spans="1:4" x14ac:dyDescent="0.35">
      <c r="A111" t="s">
        <v>101</v>
      </c>
      <c r="B111" t="s">
        <v>785</v>
      </c>
    </row>
    <row r="112" spans="1:4" x14ac:dyDescent="0.35">
      <c r="A112" t="s">
        <v>40</v>
      </c>
      <c r="B112" t="s">
        <v>786</v>
      </c>
    </row>
    <row r="114" spans="1:2" x14ac:dyDescent="0.35">
      <c r="A114" s="1" t="s">
        <v>818</v>
      </c>
      <c r="B114" s="1" t="s">
        <v>899</v>
      </c>
    </row>
    <row r="115" spans="1:2" x14ac:dyDescent="0.35">
      <c r="A115" t="s">
        <v>19</v>
      </c>
      <c r="B115" t="s">
        <v>795</v>
      </c>
    </row>
    <row r="116" spans="1:2" x14ac:dyDescent="0.35">
      <c r="A116" t="s">
        <v>900</v>
      </c>
      <c r="B116" t="s">
        <v>797</v>
      </c>
    </row>
    <row r="117" spans="1:2" x14ac:dyDescent="0.35">
      <c r="A117" t="s">
        <v>798</v>
      </c>
      <c r="B117" t="s">
        <v>799</v>
      </c>
    </row>
    <row r="118" spans="1:2" x14ac:dyDescent="0.35">
      <c r="A118" t="s">
        <v>22</v>
      </c>
      <c r="B118" t="s">
        <v>800</v>
      </c>
    </row>
    <row r="121" spans="1:2" x14ac:dyDescent="0.35">
      <c r="A121" s="1" t="s">
        <v>818</v>
      </c>
      <c r="B121" s="1" t="s">
        <v>901</v>
      </c>
    </row>
    <row r="122" spans="1:2" x14ac:dyDescent="0.35">
      <c r="A122" t="s">
        <v>41</v>
      </c>
      <c r="B122">
        <v>1</v>
      </c>
    </row>
    <row r="123" spans="1:2" x14ac:dyDescent="0.35">
      <c r="A123" t="s">
        <v>168</v>
      </c>
      <c r="B123">
        <v>0.64</v>
      </c>
    </row>
    <row r="124" spans="1:2" x14ac:dyDescent="0.35">
      <c r="A124" t="s">
        <v>902</v>
      </c>
      <c r="B124">
        <v>1.08</v>
      </c>
    </row>
    <row r="125" spans="1:2" x14ac:dyDescent="0.35">
      <c r="A125" t="s">
        <v>903</v>
      </c>
      <c r="B125">
        <v>0.59</v>
      </c>
    </row>
    <row r="126" spans="1:2" x14ac:dyDescent="0.35">
      <c r="A126" t="s">
        <v>904</v>
      </c>
      <c r="B126">
        <v>94.1</v>
      </c>
    </row>
  </sheetData>
  <sortState xmlns:xlrd2="http://schemas.microsoft.com/office/spreadsheetml/2017/richdata2" ref="A77:B105">
    <sortCondition ref="A77:A105"/>
  </sortState>
  <pageMargins left="0.7" right="0.7" top="0.75" bottom="0.75" header="0.3" footer="0.3"/>
  <headerFooter>
    <oddFooter>&amp;C_x000D_&amp;1#&amp;"Calibri"&amp;8&amp;K000000 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65303-9C2D-412C-9DF5-24FC27769632}">
  <sheetPr>
    <pageSetUpPr fitToPage="1"/>
  </sheetPr>
  <dimension ref="A1:V47"/>
  <sheetViews>
    <sheetView zoomScale="90" zoomScaleNormal="90" workbookViewId="0">
      <selection activeCell="R46" activeCellId="1" sqref="E2:E46 R2:R46"/>
    </sheetView>
  </sheetViews>
  <sheetFormatPr defaultRowHeight="14.5" x14ac:dyDescent="0.35"/>
  <cols>
    <col min="3" max="3" width="65.7265625" customWidth="1"/>
    <col min="4" max="4" width="10.7265625" customWidth="1"/>
    <col min="5" max="5" width="13.26953125" customWidth="1"/>
  </cols>
  <sheetData>
    <row r="1" spans="1:22" x14ac:dyDescent="0.35">
      <c r="A1" t="s">
        <v>905</v>
      </c>
      <c r="B1" t="s">
        <v>906</v>
      </c>
      <c r="C1" t="s">
        <v>907</v>
      </c>
      <c r="D1" t="s">
        <v>9</v>
      </c>
      <c r="E1" t="s">
        <v>908</v>
      </c>
      <c r="F1" s="116">
        <v>1.1000000000000001</v>
      </c>
      <c r="G1" s="116">
        <v>1.2</v>
      </c>
      <c r="H1" s="116">
        <v>1.3</v>
      </c>
      <c r="I1" s="116">
        <v>2.1</v>
      </c>
      <c r="J1" s="116">
        <v>2.2000000000000002</v>
      </c>
      <c r="K1" s="116">
        <v>2.2999999999999998</v>
      </c>
      <c r="L1" s="116">
        <v>3.1</v>
      </c>
      <c r="M1" s="116">
        <v>3.2</v>
      </c>
      <c r="N1" s="116">
        <v>3.3</v>
      </c>
      <c r="O1" s="116">
        <v>4.0999999999999996</v>
      </c>
      <c r="P1" s="116">
        <v>4.2</v>
      </c>
      <c r="Q1" s="116">
        <v>4.3</v>
      </c>
      <c r="R1" t="s">
        <v>679</v>
      </c>
      <c r="S1" t="s">
        <v>680</v>
      </c>
      <c r="T1" t="s">
        <v>681</v>
      </c>
      <c r="U1" t="s">
        <v>239</v>
      </c>
      <c r="V1" t="s">
        <v>682</v>
      </c>
    </row>
    <row r="2" spans="1:22" x14ac:dyDescent="0.35">
      <c r="A2" s="124">
        <v>14</v>
      </c>
      <c r="B2" s="117" t="s">
        <v>294</v>
      </c>
      <c r="C2" t="s">
        <v>909</v>
      </c>
      <c r="D2" s="122" t="str">
        <f>VLOOKUP(B2,'Project List'!$B$4:$W$148,6,FALSE)</f>
        <v>Other Assets</v>
      </c>
      <c r="E2" s="123">
        <f>VLOOKUP(B2,'Project List'!$B$4:$W$148,22,FALSE)/1000</f>
        <v>100</v>
      </c>
      <c r="F2" s="118">
        <v>10</v>
      </c>
      <c r="G2" s="118">
        <v>6</v>
      </c>
      <c r="H2" s="118">
        <v>10</v>
      </c>
      <c r="I2" s="118">
        <v>3</v>
      </c>
      <c r="J2" s="118">
        <v>3</v>
      </c>
      <c r="K2" s="118">
        <v>10</v>
      </c>
      <c r="L2" s="118">
        <v>10</v>
      </c>
      <c r="M2" s="118">
        <v>10</v>
      </c>
      <c r="N2" s="118">
        <v>10</v>
      </c>
      <c r="O2" s="118">
        <v>10</v>
      </c>
      <c r="P2" s="118">
        <v>7</v>
      </c>
      <c r="Q2" s="118">
        <v>10</v>
      </c>
      <c r="R2" s="119">
        <f>SUM(F2:Q2)</f>
        <v>99</v>
      </c>
      <c r="S2" s="119">
        <f t="shared" ref="S2:S45" si="0">F2+G2+H2</f>
        <v>26</v>
      </c>
      <c r="T2" s="119">
        <f t="shared" ref="T2:T45" si="1">I2+J2+K2</f>
        <v>16</v>
      </c>
      <c r="U2" s="119">
        <f t="shared" ref="U2:U45" si="2">L2+M2+N2</f>
        <v>30</v>
      </c>
      <c r="V2" s="119">
        <f t="shared" ref="V2:V45" si="3">O2+P2+Q2</f>
        <v>27</v>
      </c>
    </row>
    <row r="3" spans="1:22" x14ac:dyDescent="0.35">
      <c r="A3" s="124">
        <v>19</v>
      </c>
      <c r="B3" s="117" t="s">
        <v>569</v>
      </c>
      <c r="C3" t="s">
        <v>910</v>
      </c>
      <c r="D3" s="122" t="str">
        <f>VLOOKUP(B3,'Project List'!$B$4:$W$148,6,FALSE)</f>
        <v>Buildings</v>
      </c>
      <c r="E3" s="123">
        <f>VLOOKUP(B3,'Project List'!$B$4:$W$148,22,FALSE)/1000</f>
        <v>8</v>
      </c>
      <c r="F3" s="118">
        <v>10</v>
      </c>
      <c r="G3" s="118">
        <v>6</v>
      </c>
      <c r="H3" s="118">
        <v>0</v>
      </c>
      <c r="I3" s="118">
        <v>3</v>
      </c>
      <c r="J3" s="118">
        <v>10</v>
      </c>
      <c r="K3" s="118">
        <v>10</v>
      </c>
      <c r="L3" s="118">
        <v>4</v>
      </c>
      <c r="M3" s="118">
        <v>10</v>
      </c>
      <c r="N3" s="118">
        <v>10</v>
      </c>
      <c r="O3" s="118">
        <v>10</v>
      </c>
      <c r="P3" s="118">
        <v>7</v>
      </c>
      <c r="Q3" s="118">
        <v>6</v>
      </c>
      <c r="R3">
        <f t="shared" ref="R3:R45" si="4">SUM(F3:Q3)</f>
        <v>86</v>
      </c>
      <c r="S3" s="119">
        <f t="shared" si="0"/>
        <v>16</v>
      </c>
      <c r="T3" s="119">
        <f t="shared" si="1"/>
        <v>23</v>
      </c>
      <c r="U3" s="119">
        <f t="shared" si="2"/>
        <v>24</v>
      </c>
      <c r="V3" s="119">
        <f t="shared" si="3"/>
        <v>23</v>
      </c>
    </row>
    <row r="4" spans="1:22" x14ac:dyDescent="0.35">
      <c r="A4" s="124">
        <v>21</v>
      </c>
      <c r="B4" s="117" t="s">
        <v>562</v>
      </c>
      <c r="C4" t="s">
        <v>911</v>
      </c>
      <c r="D4" s="122" t="str">
        <f>VLOOKUP(B4,'Project List'!$B$4:$W$148,6,FALSE)</f>
        <v>Multi-Asset</v>
      </c>
      <c r="E4" s="123">
        <f>VLOOKUP(B4,'Project List'!$B$4:$W$148,22,FALSE)/1000</f>
        <v>14.5</v>
      </c>
      <c r="F4" s="118">
        <v>10</v>
      </c>
      <c r="G4" s="118">
        <v>6</v>
      </c>
      <c r="H4" s="118">
        <v>0</v>
      </c>
      <c r="I4" s="118">
        <v>3</v>
      </c>
      <c r="J4" s="118">
        <v>10</v>
      </c>
      <c r="K4" s="118">
        <v>10</v>
      </c>
      <c r="L4" s="118">
        <v>4</v>
      </c>
      <c r="M4" s="118">
        <v>10</v>
      </c>
      <c r="N4" s="118">
        <v>10</v>
      </c>
      <c r="O4" s="118">
        <v>10</v>
      </c>
      <c r="P4" s="118">
        <v>7</v>
      </c>
      <c r="Q4" s="118">
        <v>6</v>
      </c>
      <c r="R4">
        <f t="shared" si="4"/>
        <v>86</v>
      </c>
      <c r="S4" s="119">
        <f t="shared" si="0"/>
        <v>16</v>
      </c>
      <c r="T4" s="119">
        <f t="shared" si="1"/>
        <v>23</v>
      </c>
      <c r="U4" s="119">
        <f t="shared" si="2"/>
        <v>24</v>
      </c>
      <c r="V4" s="119">
        <f t="shared" si="3"/>
        <v>23</v>
      </c>
    </row>
    <row r="5" spans="1:22" x14ac:dyDescent="0.35">
      <c r="A5" s="124">
        <v>18</v>
      </c>
      <c r="B5" s="117" t="s">
        <v>133</v>
      </c>
      <c r="C5" t="s">
        <v>912</v>
      </c>
      <c r="D5" s="122" t="str">
        <f>VLOOKUP(B5,'Project List'!$B$4:$W$148,6,FALSE)</f>
        <v>Buildings</v>
      </c>
      <c r="E5" s="123">
        <f>VLOOKUP(B5,'Project List'!$B$4:$W$148,22,FALSE)/1000</f>
        <v>5</v>
      </c>
      <c r="F5" s="118">
        <v>6</v>
      </c>
      <c r="G5" s="118">
        <v>6</v>
      </c>
      <c r="H5" s="118">
        <v>6</v>
      </c>
      <c r="I5" s="118">
        <v>10</v>
      </c>
      <c r="J5" s="118">
        <v>3</v>
      </c>
      <c r="K5" s="118">
        <v>10</v>
      </c>
      <c r="L5" s="118">
        <v>7</v>
      </c>
      <c r="M5" s="118">
        <v>6</v>
      </c>
      <c r="N5" s="118">
        <v>7</v>
      </c>
      <c r="O5" s="118">
        <v>10</v>
      </c>
      <c r="P5" s="118">
        <v>7</v>
      </c>
      <c r="Q5" s="118">
        <v>3</v>
      </c>
      <c r="R5">
        <f t="shared" si="4"/>
        <v>81</v>
      </c>
      <c r="S5" s="119">
        <f t="shared" si="0"/>
        <v>18</v>
      </c>
      <c r="T5" s="119">
        <f t="shared" si="1"/>
        <v>23</v>
      </c>
      <c r="U5" s="119">
        <f t="shared" si="2"/>
        <v>20</v>
      </c>
      <c r="V5" s="119">
        <f t="shared" si="3"/>
        <v>20</v>
      </c>
    </row>
    <row r="6" spans="1:22" x14ac:dyDescent="0.35">
      <c r="A6" s="124">
        <v>9</v>
      </c>
      <c r="B6" s="117" t="s">
        <v>344</v>
      </c>
      <c r="C6" t="s">
        <v>913</v>
      </c>
      <c r="D6" s="122" t="str">
        <f>VLOOKUP(B6,'Project List'!$B$4:$W$148,6,FALSE)</f>
        <v>Buildings</v>
      </c>
      <c r="E6" s="123">
        <f>VLOOKUP(B6,'Project List'!$B$4:$W$148,22,FALSE)/1000</f>
        <v>93</v>
      </c>
      <c r="F6" s="118">
        <v>10</v>
      </c>
      <c r="G6" s="118">
        <v>6</v>
      </c>
      <c r="H6" s="118">
        <v>0</v>
      </c>
      <c r="I6" s="118">
        <v>3</v>
      </c>
      <c r="J6" s="118">
        <v>10</v>
      </c>
      <c r="K6" s="118">
        <v>6</v>
      </c>
      <c r="L6" s="118">
        <v>7</v>
      </c>
      <c r="M6" s="118">
        <v>0</v>
      </c>
      <c r="N6" s="118">
        <v>7</v>
      </c>
      <c r="O6" s="118">
        <v>10</v>
      </c>
      <c r="P6" s="118">
        <v>10</v>
      </c>
      <c r="Q6" s="118">
        <v>6</v>
      </c>
      <c r="R6">
        <f t="shared" si="4"/>
        <v>75</v>
      </c>
      <c r="S6" s="119">
        <f t="shared" si="0"/>
        <v>16</v>
      </c>
      <c r="T6" s="119">
        <f t="shared" si="1"/>
        <v>19</v>
      </c>
      <c r="U6" s="119">
        <f t="shared" si="2"/>
        <v>14</v>
      </c>
      <c r="V6" s="119">
        <f t="shared" si="3"/>
        <v>26</v>
      </c>
    </row>
    <row r="7" spans="1:22" x14ac:dyDescent="0.35">
      <c r="A7" s="124">
        <v>6</v>
      </c>
      <c r="B7" s="117" t="s">
        <v>30</v>
      </c>
      <c r="C7" t="s">
        <v>37</v>
      </c>
      <c r="D7" s="122" t="str">
        <f>VLOOKUP(B7,'Project List'!$B$4:$W$148,6,FALSE)</f>
        <v>Buildings</v>
      </c>
      <c r="E7" s="123">
        <f>VLOOKUP(B7,'Project List'!$B$4:$W$148,22,FALSE)/1000</f>
        <v>20</v>
      </c>
      <c r="F7" s="118">
        <v>10</v>
      </c>
      <c r="G7" s="118">
        <v>10</v>
      </c>
      <c r="H7" s="118">
        <v>0</v>
      </c>
      <c r="I7" s="118">
        <v>0</v>
      </c>
      <c r="J7" s="118">
        <v>3</v>
      </c>
      <c r="K7" s="118">
        <v>6</v>
      </c>
      <c r="L7" s="118">
        <v>7</v>
      </c>
      <c r="M7" s="118">
        <v>3</v>
      </c>
      <c r="N7" s="118">
        <v>4</v>
      </c>
      <c r="O7" s="118">
        <v>10</v>
      </c>
      <c r="P7" s="118">
        <v>10</v>
      </c>
      <c r="Q7" s="118">
        <v>7</v>
      </c>
      <c r="R7">
        <f t="shared" si="4"/>
        <v>70</v>
      </c>
      <c r="S7" s="119">
        <f t="shared" si="0"/>
        <v>20</v>
      </c>
      <c r="T7" s="119">
        <f t="shared" si="1"/>
        <v>9</v>
      </c>
      <c r="U7" s="119">
        <f t="shared" si="2"/>
        <v>14</v>
      </c>
      <c r="V7" s="119">
        <f t="shared" si="3"/>
        <v>27</v>
      </c>
    </row>
    <row r="8" spans="1:22" x14ac:dyDescent="0.35">
      <c r="A8" s="124">
        <v>2</v>
      </c>
      <c r="B8" s="117" t="s">
        <v>195</v>
      </c>
      <c r="C8" t="s">
        <v>914</v>
      </c>
      <c r="D8" s="122" t="str">
        <f>VLOOKUP(B8,'Project List'!$B$4:$W$148,6,FALSE)</f>
        <v>Transmission lines</v>
      </c>
      <c r="E8" s="123">
        <f>VLOOKUP(B8,'Project List'!$B$4:$W$148,22,FALSE)/1000</f>
        <v>1.2</v>
      </c>
      <c r="F8" s="118">
        <v>6</v>
      </c>
      <c r="G8" s="118">
        <v>3</v>
      </c>
      <c r="H8" s="118">
        <v>3</v>
      </c>
      <c r="I8" s="118">
        <v>3</v>
      </c>
      <c r="J8" s="118">
        <v>3</v>
      </c>
      <c r="K8" s="118">
        <v>0</v>
      </c>
      <c r="L8" s="118">
        <v>7</v>
      </c>
      <c r="M8" s="118">
        <v>10</v>
      </c>
      <c r="N8" s="118">
        <v>4</v>
      </c>
      <c r="O8" s="118">
        <v>10</v>
      </c>
      <c r="P8" s="118">
        <v>10</v>
      </c>
      <c r="Q8" s="118">
        <v>10</v>
      </c>
      <c r="R8">
        <f t="shared" si="4"/>
        <v>69</v>
      </c>
      <c r="S8" s="119">
        <f t="shared" si="0"/>
        <v>12</v>
      </c>
      <c r="T8" s="119">
        <f t="shared" si="1"/>
        <v>6</v>
      </c>
      <c r="U8" s="119">
        <f t="shared" si="2"/>
        <v>21</v>
      </c>
      <c r="V8" s="119">
        <f t="shared" si="3"/>
        <v>30</v>
      </c>
    </row>
    <row r="9" spans="1:22" x14ac:dyDescent="0.35">
      <c r="A9" s="124">
        <v>16</v>
      </c>
      <c r="B9" s="117" t="s">
        <v>121</v>
      </c>
      <c r="C9" t="s">
        <v>915</v>
      </c>
      <c r="D9" s="122" t="str">
        <f>VLOOKUP(B9,'Project List'!$B$4:$W$148,6,FALSE)</f>
        <v>Buildings</v>
      </c>
      <c r="E9" s="123">
        <f>VLOOKUP(B9,'Project List'!$B$4:$W$148,22,FALSE)/1000</f>
        <v>3</v>
      </c>
      <c r="F9" s="118">
        <v>3</v>
      </c>
      <c r="G9" s="118">
        <v>10</v>
      </c>
      <c r="H9" s="118">
        <v>6</v>
      </c>
      <c r="I9" s="118">
        <v>10</v>
      </c>
      <c r="J9" s="118">
        <v>6</v>
      </c>
      <c r="K9" s="118">
        <v>10</v>
      </c>
      <c r="L9" s="118">
        <v>7</v>
      </c>
      <c r="M9" s="118">
        <v>0</v>
      </c>
      <c r="N9" s="118">
        <v>4</v>
      </c>
      <c r="O9" s="118">
        <v>3</v>
      </c>
      <c r="P9" s="118">
        <v>4</v>
      </c>
      <c r="Q9" s="118">
        <v>6</v>
      </c>
      <c r="R9">
        <f t="shared" si="4"/>
        <v>69</v>
      </c>
      <c r="S9" s="119">
        <f t="shared" si="0"/>
        <v>19</v>
      </c>
      <c r="T9" s="119">
        <f t="shared" si="1"/>
        <v>26</v>
      </c>
      <c r="U9" s="119">
        <f t="shared" si="2"/>
        <v>11</v>
      </c>
      <c r="V9" s="119">
        <f t="shared" si="3"/>
        <v>13</v>
      </c>
    </row>
    <row r="10" spans="1:22" x14ac:dyDescent="0.35">
      <c r="A10" s="124">
        <v>17</v>
      </c>
      <c r="B10" s="117" t="s">
        <v>130</v>
      </c>
      <c r="C10" t="s">
        <v>916</v>
      </c>
      <c r="D10" s="122" t="str">
        <f>VLOOKUP(B10,'Project List'!$B$4:$W$148,6,FALSE)</f>
        <v>Buildings</v>
      </c>
      <c r="E10" s="123">
        <f>VLOOKUP(B10,'Project List'!$B$4:$W$148,22,FALSE)/1000</f>
        <v>3</v>
      </c>
      <c r="F10" s="118">
        <v>3</v>
      </c>
      <c r="G10" s="118">
        <v>6</v>
      </c>
      <c r="H10" s="118">
        <v>3</v>
      </c>
      <c r="I10" s="118">
        <v>10</v>
      </c>
      <c r="J10" s="118">
        <v>3</v>
      </c>
      <c r="K10" s="118">
        <v>10</v>
      </c>
      <c r="L10" s="118">
        <v>7</v>
      </c>
      <c r="M10" s="118">
        <v>3</v>
      </c>
      <c r="N10" s="118">
        <v>4</v>
      </c>
      <c r="O10" s="118">
        <v>10</v>
      </c>
      <c r="P10" s="118">
        <v>4</v>
      </c>
      <c r="Q10" s="118">
        <v>6</v>
      </c>
      <c r="R10">
        <f t="shared" si="4"/>
        <v>69</v>
      </c>
      <c r="S10" s="119">
        <f t="shared" si="0"/>
        <v>12</v>
      </c>
      <c r="T10" s="119">
        <f t="shared" si="1"/>
        <v>23</v>
      </c>
      <c r="U10" s="119">
        <f t="shared" si="2"/>
        <v>14</v>
      </c>
      <c r="V10" s="119">
        <f t="shared" si="3"/>
        <v>20</v>
      </c>
    </row>
    <row r="11" spans="1:22" x14ac:dyDescent="0.35">
      <c r="A11" s="124">
        <v>26</v>
      </c>
      <c r="B11" s="117" t="s">
        <v>219</v>
      </c>
      <c r="C11" t="s">
        <v>917</v>
      </c>
      <c r="D11" s="122" t="str">
        <f>VLOOKUP(B11,'Project List'!$B$4:$W$148,6,FALSE)</f>
        <v>Other Assets</v>
      </c>
      <c r="E11" s="123">
        <f>VLOOKUP(B11,'Project List'!$B$4:$W$148,22,FALSE)/1000</f>
        <v>1.1020000000000001</v>
      </c>
      <c r="F11" s="118">
        <v>10</v>
      </c>
      <c r="G11" s="118">
        <v>6</v>
      </c>
      <c r="H11" s="118">
        <v>6</v>
      </c>
      <c r="I11" s="118">
        <v>3</v>
      </c>
      <c r="J11" s="118">
        <v>3</v>
      </c>
      <c r="K11" s="118">
        <v>0</v>
      </c>
      <c r="L11" s="118">
        <v>7</v>
      </c>
      <c r="M11" s="118">
        <v>0</v>
      </c>
      <c r="N11" s="118">
        <v>7</v>
      </c>
      <c r="O11" s="118">
        <v>10</v>
      </c>
      <c r="P11" s="118">
        <v>10</v>
      </c>
      <c r="Q11" s="118">
        <v>6</v>
      </c>
      <c r="R11">
        <f t="shared" si="4"/>
        <v>68</v>
      </c>
      <c r="S11" s="119">
        <f t="shared" si="0"/>
        <v>22</v>
      </c>
      <c r="T11" s="119">
        <f t="shared" si="1"/>
        <v>6</v>
      </c>
      <c r="U11" s="119">
        <f t="shared" si="2"/>
        <v>14</v>
      </c>
      <c r="V11" s="119">
        <f t="shared" si="3"/>
        <v>26</v>
      </c>
    </row>
    <row r="12" spans="1:22" x14ac:dyDescent="0.35">
      <c r="A12" s="124">
        <v>27</v>
      </c>
      <c r="B12" s="117" t="s">
        <v>225</v>
      </c>
      <c r="C12" t="s">
        <v>918</v>
      </c>
      <c r="D12" s="122" t="str">
        <f>VLOOKUP(B12,'Project List'!$B$4:$W$148,6,FALSE)</f>
        <v>Other Assets</v>
      </c>
      <c r="E12" s="123">
        <f>VLOOKUP(B12,'Project List'!$B$4:$W$148,22,FALSE)/1000</f>
        <v>1.3959999999999999</v>
      </c>
      <c r="F12" s="118">
        <v>10</v>
      </c>
      <c r="G12" s="118">
        <v>6</v>
      </c>
      <c r="H12" s="118">
        <v>6</v>
      </c>
      <c r="I12" s="118">
        <v>3</v>
      </c>
      <c r="J12" s="118">
        <v>3</v>
      </c>
      <c r="K12" s="118">
        <v>0</v>
      </c>
      <c r="L12" s="118">
        <v>7</v>
      </c>
      <c r="M12" s="118">
        <v>0</v>
      </c>
      <c r="N12" s="118">
        <v>7</v>
      </c>
      <c r="O12" s="118">
        <v>10</v>
      </c>
      <c r="P12" s="118">
        <v>10</v>
      </c>
      <c r="Q12" s="118">
        <v>6</v>
      </c>
      <c r="R12">
        <f t="shared" si="4"/>
        <v>68</v>
      </c>
      <c r="S12" s="119">
        <f t="shared" si="0"/>
        <v>22</v>
      </c>
      <c r="T12" s="119">
        <f t="shared" si="1"/>
        <v>6</v>
      </c>
      <c r="U12" s="119">
        <f t="shared" si="2"/>
        <v>14</v>
      </c>
      <c r="V12" s="119">
        <f t="shared" si="3"/>
        <v>26</v>
      </c>
    </row>
    <row r="13" spans="1:22" x14ac:dyDescent="0.35">
      <c r="A13" s="124">
        <v>13</v>
      </c>
      <c r="B13" s="117" t="s">
        <v>213</v>
      </c>
      <c r="C13" t="s">
        <v>919</v>
      </c>
      <c r="D13" s="122" t="str">
        <f>VLOOKUP(B13,'Project List'!$B$4:$W$148,6,FALSE)</f>
        <v>Transmission lines</v>
      </c>
      <c r="E13" s="123">
        <f>VLOOKUP(B13,'Project List'!$B$4:$W$148,22,FALSE)/1000</f>
        <v>1.5</v>
      </c>
      <c r="F13" s="118">
        <v>10</v>
      </c>
      <c r="G13" s="118">
        <v>7</v>
      </c>
      <c r="H13" s="118">
        <v>3</v>
      </c>
      <c r="I13" s="118">
        <v>3</v>
      </c>
      <c r="J13" s="118">
        <v>3</v>
      </c>
      <c r="K13" s="118">
        <v>0</v>
      </c>
      <c r="L13" s="118">
        <v>10</v>
      </c>
      <c r="M13" s="118">
        <v>0</v>
      </c>
      <c r="N13" s="118">
        <v>4</v>
      </c>
      <c r="O13" s="118">
        <v>10</v>
      </c>
      <c r="P13" s="118">
        <v>7</v>
      </c>
      <c r="Q13" s="118">
        <v>10</v>
      </c>
      <c r="R13">
        <f t="shared" si="4"/>
        <v>67</v>
      </c>
      <c r="S13" s="119">
        <f t="shared" si="0"/>
        <v>20</v>
      </c>
      <c r="T13" s="119">
        <f t="shared" si="1"/>
        <v>6</v>
      </c>
      <c r="U13" s="119">
        <f t="shared" si="2"/>
        <v>14</v>
      </c>
      <c r="V13" s="119">
        <f t="shared" si="3"/>
        <v>27</v>
      </c>
    </row>
    <row r="14" spans="1:22" x14ac:dyDescent="0.35">
      <c r="A14" s="124">
        <v>22</v>
      </c>
      <c r="B14" s="117" t="s">
        <v>399</v>
      </c>
      <c r="C14" t="s">
        <v>920</v>
      </c>
      <c r="D14" s="122" t="str">
        <f>VLOOKUP(B14,'Project List'!$B$4:$W$148,6,FALSE)</f>
        <v>Buildings</v>
      </c>
      <c r="E14" s="123">
        <f>VLOOKUP(B14,'Project List'!$B$4:$W$148,22,FALSE)/1000</f>
        <v>0.2</v>
      </c>
      <c r="F14" s="118">
        <v>10</v>
      </c>
      <c r="G14" s="118">
        <v>6</v>
      </c>
      <c r="H14" s="118">
        <v>0</v>
      </c>
      <c r="I14" s="118">
        <v>10</v>
      </c>
      <c r="J14" s="118">
        <v>3</v>
      </c>
      <c r="K14" s="118">
        <v>6</v>
      </c>
      <c r="L14" s="118">
        <v>2</v>
      </c>
      <c r="M14" s="118">
        <v>3</v>
      </c>
      <c r="N14" s="118">
        <v>4</v>
      </c>
      <c r="O14" s="118">
        <v>6</v>
      </c>
      <c r="P14" s="118">
        <v>7</v>
      </c>
      <c r="Q14" s="118">
        <v>10</v>
      </c>
      <c r="R14">
        <f t="shared" si="4"/>
        <v>67</v>
      </c>
      <c r="S14" s="119">
        <f t="shared" si="0"/>
        <v>16</v>
      </c>
      <c r="T14" s="119">
        <f t="shared" si="1"/>
        <v>19</v>
      </c>
      <c r="U14" s="119">
        <f t="shared" si="2"/>
        <v>9</v>
      </c>
      <c r="V14" s="119">
        <f t="shared" si="3"/>
        <v>23</v>
      </c>
    </row>
    <row r="15" spans="1:22" x14ac:dyDescent="0.35">
      <c r="A15" s="124">
        <v>8</v>
      </c>
      <c r="B15" s="117" t="s">
        <v>338</v>
      </c>
      <c r="C15" t="s">
        <v>921</v>
      </c>
      <c r="D15" s="122" t="str">
        <f>VLOOKUP(B15,'Project List'!$B$4:$W$148,6,FALSE)</f>
        <v>Buildings</v>
      </c>
      <c r="E15" s="123">
        <f>VLOOKUP(B15,'Project List'!$B$4:$W$148,22,FALSE)/1000</f>
        <v>53</v>
      </c>
      <c r="F15" s="118">
        <v>10</v>
      </c>
      <c r="G15" s="118">
        <v>3</v>
      </c>
      <c r="H15" s="118">
        <v>0</v>
      </c>
      <c r="I15" s="118">
        <v>3</v>
      </c>
      <c r="J15" s="118">
        <v>10</v>
      </c>
      <c r="K15" s="118">
        <v>6</v>
      </c>
      <c r="L15" s="118">
        <v>7</v>
      </c>
      <c r="M15" s="118">
        <v>0</v>
      </c>
      <c r="N15" s="118">
        <v>4</v>
      </c>
      <c r="O15" s="118">
        <v>6</v>
      </c>
      <c r="P15" s="118">
        <v>10</v>
      </c>
      <c r="Q15" s="118">
        <v>6</v>
      </c>
      <c r="R15">
        <f t="shared" si="4"/>
        <v>65</v>
      </c>
      <c r="S15" s="119">
        <f t="shared" si="0"/>
        <v>13</v>
      </c>
      <c r="T15" s="119">
        <f t="shared" si="1"/>
        <v>19</v>
      </c>
      <c r="U15" s="119">
        <f t="shared" si="2"/>
        <v>11</v>
      </c>
      <c r="V15" s="119">
        <f t="shared" si="3"/>
        <v>22</v>
      </c>
    </row>
    <row r="16" spans="1:22" x14ac:dyDescent="0.35">
      <c r="A16" s="124">
        <v>23</v>
      </c>
      <c r="B16" s="117" t="s">
        <v>403</v>
      </c>
      <c r="C16" t="s">
        <v>404</v>
      </c>
      <c r="D16" s="122" t="str">
        <f>VLOOKUP(B16,'Project List'!$B$4:$W$148,6,FALSE)</f>
        <v>Specialty Equipment</v>
      </c>
      <c r="E16" s="123">
        <f>VLOOKUP(B16,'Project List'!$B$4:$W$148,22,FALSE)/1000</f>
        <v>0.5</v>
      </c>
      <c r="F16" s="118">
        <v>3</v>
      </c>
      <c r="G16" s="118">
        <v>6</v>
      </c>
      <c r="H16" s="118">
        <v>10</v>
      </c>
      <c r="I16" s="118">
        <v>3</v>
      </c>
      <c r="J16" s="118">
        <v>3</v>
      </c>
      <c r="K16" s="118">
        <v>6</v>
      </c>
      <c r="L16" s="118">
        <v>7</v>
      </c>
      <c r="M16" s="118">
        <v>0</v>
      </c>
      <c r="N16" s="118">
        <v>7</v>
      </c>
      <c r="O16" s="118">
        <v>3</v>
      </c>
      <c r="P16" s="118">
        <v>7</v>
      </c>
      <c r="Q16" s="118">
        <v>10</v>
      </c>
      <c r="R16">
        <f t="shared" si="4"/>
        <v>65</v>
      </c>
      <c r="S16" s="119">
        <f t="shared" si="0"/>
        <v>19</v>
      </c>
      <c r="T16" s="119">
        <f t="shared" si="1"/>
        <v>12</v>
      </c>
      <c r="U16" s="119">
        <f t="shared" si="2"/>
        <v>14</v>
      </c>
      <c r="V16" s="119">
        <f t="shared" si="3"/>
        <v>20</v>
      </c>
    </row>
    <row r="17" spans="1:22" x14ac:dyDescent="0.35">
      <c r="A17" s="124">
        <v>28</v>
      </c>
      <c r="B17" s="117" t="s">
        <v>659</v>
      </c>
      <c r="C17" t="s">
        <v>922</v>
      </c>
      <c r="D17" s="122" t="str">
        <f>VLOOKUP(B17,'Project List'!$B$4:$W$148,6,FALSE)</f>
        <v>Other Assets</v>
      </c>
      <c r="E17" s="123">
        <f>VLOOKUP(B17,'Project List'!$B$4:$W$148,22,FALSE)/1000</f>
        <v>0.1</v>
      </c>
      <c r="F17" s="118">
        <v>10</v>
      </c>
      <c r="G17" s="118">
        <v>3</v>
      </c>
      <c r="H17" s="118">
        <v>6</v>
      </c>
      <c r="I17" s="118">
        <v>0</v>
      </c>
      <c r="J17" s="118">
        <v>10</v>
      </c>
      <c r="K17" s="118">
        <v>3</v>
      </c>
      <c r="L17" s="118">
        <v>10</v>
      </c>
      <c r="M17" s="118">
        <v>0</v>
      </c>
      <c r="N17" s="118">
        <v>4</v>
      </c>
      <c r="O17" s="118">
        <v>6</v>
      </c>
      <c r="P17" s="118">
        <v>7</v>
      </c>
      <c r="Q17" s="118">
        <v>6</v>
      </c>
      <c r="R17">
        <f t="shared" si="4"/>
        <v>65</v>
      </c>
      <c r="S17" s="119">
        <f t="shared" si="0"/>
        <v>19</v>
      </c>
      <c r="T17" s="119">
        <f t="shared" si="1"/>
        <v>13</v>
      </c>
      <c r="U17" s="119">
        <f t="shared" si="2"/>
        <v>14</v>
      </c>
      <c r="V17" s="119">
        <f t="shared" si="3"/>
        <v>19</v>
      </c>
    </row>
    <row r="18" spans="1:22" x14ac:dyDescent="0.35">
      <c r="A18" s="125">
        <v>20</v>
      </c>
      <c r="B18" s="117" t="s">
        <v>584</v>
      </c>
      <c r="C18" t="s">
        <v>923</v>
      </c>
      <c r="D18" s="122" t="str">
        <f>VLOOKUP(B18,'Project List'!$B$4:$W$148,6,FALSE)</f>
        <v>Specialty Equipment</v>
      </c>
      <c r="E18" s="123">
        <f>VLOOKUP(B18,'Project List'!$B$4:$W$148,22,FALSE)/1000</f>
        <v>2.5</v>
      </c>
      <c r="F18" s="118">
        <v>10</v>
      </c>
      <c r="G18" s="118">
        <v>3</v>
      </c>
      <c r="H18" s="118">
        <v>0</v>
      </c>
      <c r="I18" s="118">
        <v>3</v>
      </c>
      <c r="J18" s="118">
        <v>10</v>
      </c>
      <c r="K18" s="118">
        <v>10</v>
      </c>
      <c r="L18" s="118">
        <v>4</v>
      </c>
      <c r="M18" s="118">
        <v>3</v>
      </c>
      <c r="N18" s="118">
        <v>2</v>
      </c>
      <c r="O18" s="118">
        <v>6</v>
      </c>
      <c r="P18" s="118">
        <v>7</v>
      </c>
      <c r="Q18" s="118">
        <v>6</v>
      </c>
      <c r="R18">
        <f t="shared" si="4"/>
        <v>64</v>
      </c>
      <c r="S18" s="119">
        <f t="shared" si="0"/>
        <v>13</v>
      </c>
      <c r="T18" s="119">
        <f t="shared" si="1"/>
        <v>23</v>
      </c>
      <c r="U18" s="119">
        <f t="shared" si="2"/>
        <v>9</v>
      </c>
      <c r="V18" s="119">
        <f t="shared" si="3"/>
        <v>19</v>
      </c>
    </row>
    <row r="19" spans="1:22" x14ac:dyDescent="0.35">
      <c r="A19" s="125">
        <v>24</v>
      </c>
      <c r="B19" s="117" t="s">
        <v>284</v>
      </c>
      <c r="C19" t="s">
        <v>924</v>
      </c>
      <c r="D19" s="122" t="str">
        <f>VLOOKUP(B19,'Project List'!$B$4:$W$148,6,FALSE)</f>
        <v>Coastal Protection</v>
      </c>
      <c r="E19" s="123">
        <f>VLOOKUP(B19,'Project List'!$B$4:$W$148,22,FALSE)/1000</f>
        <v>0.4</v>
      </c>
      <c r="F19" s="118">
        <v>3</v>
      </c>
      <c r="G19" s="118">
        <v>3</v>
      </c>
      <c r="H19" s="118">
        <v>3</v>
      </c>
      <c r="I19" s="118">
        <v>0</v>
      </c>
      <c r="J19" s="118">
        <v>6</v>
      </c>
      <c r="K19" s="118">
        <v>3</v>
      </c>
      <c r="L19" s="118">
        <v>10</v>
      </c>
      <c r="M19" s="118">
        <v>3</v>
      </c>
      <c r="N19" s="118">
        <v>7</v>
      </c>
      <c r="O19" s="118">
        <v>6</v>
      </c>
      <c r="P19" s="118">
        <v>10</v>
      </c>
      <c r="Q19" s="118">
        <v>10</v>
      </c>
      <c r="R19">
        <f t="shared" si="4"/>
        <v>64</v>
      </c>
      <c r="S19" s="119">
        <f t="shared" si="0"/>
        <v>9</v>
      </c>
      <c r="T19" s="119">
        <f t="shared" si="1"/>
        <v>9</v>
      </c>
      <c r="U19" s="119">
        <f t="shared" si="2"/>
        <v>20</v>
      </c>
      <c r="V19" s="119">
        <f t="shared" si="3"/>
        <v>26</v>
      </c>
    </row>
    <row r="20" spans="1:22" x14ac:dyDescent="0.35">
      <c r="A20" s="125">
        <v>7</v>
      </c>
      <c r="B20" s="117" t="s">
        <v>232</v>
      </c>
      <c r="C20" t="s">
        <v>925</v>
      </c>
      <c r="D20" s="122" t="str">
        <f>VLOOKUP(B20,'Project List'!$B$4:$W$148,6,FALSE)</f>
        <v>Storage Tanks</v>
      </c>
      <c r="E20" s="123">
        <f>VLOOKUP(B20,'Project List'!$B$4:$W$148,22,FALSE)/1000</f>
        <v>1.5</v>
      </c>
      <c r="F20" s="118">
        <v>10</v>
      </c>
      <c r="G20" s="118">
        <v>10</v>
      </c>
      <c r="H20" s="118">
        <v>3</v>
      </c>
      <c r="I20" s="118">
        <v>3</v>
      </c>
      <c r="J20" s="118">
        <v>3</v>
      </c>
      <c r="K20" s="118">
        <v>3</v>
      </c>
      <c r="L20" s="118">
        <v>7</v>
      </c>
      <c r="M20" s="118">
        <v>0</v>
      </c>
      <c r="N20" s="118">
        <v>7</v>
      </c>
      <c r="O20" s="118">
        <v>6</v>
      </c>
      <c r="P20" s="118">
        <v>7</v>
      </c>
      <c r="Q20" s="118">
        <v>3</v>
      </c>
      <c r="R20">
        <f t="shared" si="4"/>
        <v>62</v>
      </c>
      <c r="S20" s="119">
        <f t="shared" si="0"/>
        <v>23</v>
      </c>
      <c r="T20" s="119">
        <f t="shared" si="1"/>
        <v>9</v>
      </c>
      <c r="U20" s="119">
        <f t="shared" si="2"/>
        <v>14</v>
      </c>
      <c r="V20" s="119">
        <f t="shared" si="3"/>
        <v>16</v>
      </c>
    </row>
    <row r="21" spans="1:22" x14ac:dyDescent="0.35">
      <c r="A21" s="125">
        <v>40</v>
      </c>
      <c r="B21" s="117" t="s">
        <v>418</v>
      </c>
      <c r="C21" t="s">
        <v>926</v>
      </c>
      <c r="D21" s="122" t="str">
        <f>VLOOKUP(B21,'Project List'!$B$4:$W$148,6,FALSE)</f>
        <v>Sealed Roads</v>
      </c>
      <c r="E21" s="123">
        <f>VLOOKUP(B21,'Project List'!$B$4:$W$148,22,FALSE)/1000</f>
        <v>2</v>
      </c>
      <c r="F21" s="118">
        <v>6</v>
      </c>
      <c r="G21" s="118">
        <v>3</v>
      </c>
      <c r="H21" s="118">
        <v>0</v>
      </c>
      <c r="I21" s="118">
        <v>0</v>
      </c>
      <c r="J21" s="118">
        <v>3</v>
      </c>
      <c r="K21" s="118">
        <v>3</v>
      </c>
      <c r="L21" s="118">
        <v>7</v>
      </c>
      <c r="M21" s="118">
        <v>10</v>
      </c>
      <c r="N21" s="118">
        <v>10</v>
      </c>
      <c r="O21" s="118">
        <v>10</v>
      </c>
      <c r="P21" s="118">
        <v>7</v>
      </c>
      <c r="Q21" s="118">
        <v>3</v>
      </c>
      <c r="R21" s="119">
        <f t="shared" si="4"/>
        <v>62</v>
      </c>
      <c r="S21" s="119">
        <f t="shared" si="0"/>
        <v>9</v>
      </c>
      <c r="T21" s="119">
        <f t="shared" si="1"/>
        <v>6</v>
      </c>
      <c r="U21" s="119">
        <f t="shared" si="2"/>
        <v>27</v>
      </c>
      <c r="V21" s="119">
        <f t="shared" si="3"/>
        <v>20</v>
      </c>
    </row>
    <row r="22" spans="1:22" x14ac:dyDescent="0.35">
      <c r="A22" s="125">
        <v>10</v>
      </c>
      <c r="B22" s="117" t="s">
        <v>320</v>
      </c>
      <c r="C22" t="s">
        <v>927</v>
      </c>
      <c r="D22" s="122" t="str">
        <f>VLOOKUP(B22,'Project List'!$B$4:$W$148,6,FALSE)</f>
        <v>Buildings</v>
      </c>
      <c r="E22" s="123">
        <f>VLOOKUP(B22,'Project List'!$B$4:$W$148,22,FALSE)/1000</f>
        <v>2</v>
      </c>
      <c r="F22" s="118">
        <v>6</v>
      </c>
      <c r="G22" s="118">
        <v>0</v>
      </c>
      <c r="H22" s="118">
        <v>0</v>
      </c>
      <c r="I22" s="118">
        <v>3</v>
      </c>
      <c r="J22" s="118">
        <v>10</v>
      </c>
      <c r="K22" s="118">
        <v>6</v>
      </c>
      <c r="L22" s="118">
        <v>7</v>
      </c>
      <c r="M22" s="118">
        <v>0</v>
      </c>
      <c r="N22" s="118">
        <v>4</v>
      </c>
      <c r="O22" s="118">
        <v>10</v>
      </c>
      <c r="P22" s="118">
        <v>7</v>
      </c>
      <c r="Q22" s="118">
        <v>6</v>
      </c>
      <c r="R22">
        <f t="shared" si="4"/>
        <v>59</v>
      </c>
      <c r="S22" s="119">
        <f t="shared" si="0"/>
        <v>6</v>
      </c>
      <c r="T22" s="119">
        <f t="shared" si="1"/>
        <v>19</v>
      </c>
      <c r="U22" s="119">
        <f t="shared" si="2"/>
        <v>11</v>
      </c>
      <c r="V22" s="119">
        <f t="shared" si="3"/>
        <v>23</v>
      </c>
    </row>
    <row r="23" spans="1:22" x14ac:dyDescent="0.35">
      <c r="A23" s="125">
        <v>35</v>
      </c>
      <c r="B23" s="117" t="s">
        <v>632</v>
      </c>
      <c r="C23" t="s">
        <v>629</v>
      </c>
      <c r="D23" s="122" t="str">
        <f>VLOOKUP(B23,'Project List'!$B$4:$W$148,6,FALSE)</f>
        <v>Multi-Asset</v>
      </c>
      <c r="E23" s="123">
        <f>VLOOKUP(B23,'Project List'!$B$4:$W$148,22,FALSE)/1000</f>
        <v>60.15625</v>
      </c>
      <c r="F23" s="118">
        <v>10</v>
      </c>
      <c r="G23" s="118">
        <v>0</v>
      </c>
      <c r="H23" s="118">
        <v>3</v>
      </c>
      <c r="I23" s="118">
        <v>0</v>
      </c>
      <c r="J23" s="118">
        <v>3</v>
      </c>
      <c r="K23" s="118">
        <v>3</v>
      </c>
      <c r="L23" s="118">
        <v>10</v>
      </c>
      <c r="M23" s="118">
        <v>0</v>
      </c>
      <c r="N23" s="118">
        <v>7</v>
      </c>
      <c r="O23" s="118">
        <v>10</v>
      </c>
      <c r="P23" s="118">
        <v>4</v>
      </c>
      <c r="Q23" s="118">
        <v>6</v>
      </c>
      <c r="R23">
        <f t="shared" si="4"/>
        <v>56</v>
      </c>
      <c r="S23" s="119">
        <f t="shared" si="0"/>
        <v>13</v>
      </c>
      <c r="T23" s="119">
        <f t="shared" si="1"/>
        <v>6</v>
      </c>
      <c r="U23" s="119">
        <f t="shared" si="2"/>
        <v>17</v>
      </c>
      <c r="V23" s="119">
        <f t="shared" si="3"/>
        <v>20</v>
      </c>
    </row>
    <row r="24" spans="1:22" x14ac:dyDescent="0.35">
      <c r="A24" s="125">
        <v>38</v>
      </c>
      <c r="B24" s="117" t="s">
        <v>282</v>
      </c>
      <c r="C24" t="s">
        <v>928</v>
      </c>
      <c r="D24" s="122" t="str">
        <f>VLOOKUP(B24,'Project List'!$B$4:$W$148,6,FALSE)</f>
        <v>Coastal Protection</v>
      </c>
      <c r="E24" s="123">
        <f>VLOOKUP(B24,'Project List'!$B$4:$W$148,22,FALSE)/1000</f>
        <v>2</v>
      </c>
      <c r="F24" s="118">
        <v>3</v>
      </c>
      <c r="G24" s="118">
        <v>0</v>
      </c>
      <c r="H24" s="118">
        <v>0</v>
      </c>
      <c r="I24" s="118">
        <v>0</v>
      </c>
      <c r="J24" s="118">
        <v>3</v>
      </c>
      <c r="K24" s="118">
        <v>3</v>
      </c>
      <c r="L24" s="118">
        <v>10</v>
      </c>
      <c r="M24" s="118">
        <v>10</v>
      </c>
      <c r="N24" s="118">
        <v>10</v>
      </c>
      <c r="O24" s="118">
        <v>10</v>
      </c>
      <c r="P24" s="118">
        <v>4</v>
      </c>
      <c r="Q24" s="118">
        <v>3</v>
      </c>
      <c r="R24" s="119">
        <f t="shared" si="4"/>
        <v>56</v>
      </c>
      <c r="S24" s="119">
        <f t="shared" si="0"/>
        <v>3</v>
      </c>
      <c r="T24" s="119">
        <f t="shared" si="1"/>
        <v>6</v>
      </c>
      <c r="U24" s="119">
        <f t="shared" si="2"/>
        <v>30</v>
      </c>
      <c r="V24" s="119">
        <f t="shared" si="3"/>
        <v>17</v>
      </c>
    </row>
    <row r="25" spans="1:22" x14ac:dyDescent="0.35">
      <c r="A25" s="125">
        <v>43</v>
      </c>
      <c r="B25" s="117" t="s">
        <v>316</v>
      </c>
      <c r="C25" t="s">
        <v>318</v>
      </c>
      <c r="D25" s="122" t="str">
        <f>VLOOKUP(B25,'Project List'!$B$4:$W$148,6,FALSE)</f>
        <v>Buildings</v>
      </c>
      <c r="E25" s="123">
        <f>VLOOKUP(B25,'Project List'!$B$4:$W$148,22,FALSE)/1000</f>
        <v>2.5</v>
      </c>
      <c r="F25" s="118">
        <v>10</v>
      </c>
      <c r="G25" s="118">
        <v>0</v>
      </c>
      <c r="H25" s="118">
        <v>0</v>
      </c>
      <c r="I25" s="118">
        <v>0</v>
      </c>
      <c r="J25" s="118">
        <v>10</v>
      </c>
      <c r="K25" s="118">
        <v>0</v>
      </c>
      <c r="L25" s="118">
        <v>7</v>
      </c>
      <c r="M25" s="118">
        <v>0</v>
      </c>
      <c r="N25" s="118">
        <v>4</v>
      </c>
      <c r="O25" s="118">
        <v>10</v>
      </c>
      <c r="P25" s="118">
        <v>7</v>
      </c>
      <c r="Q25" s="118">
        <v>6</v>
      </c>
      <c r="R25" s="119">
        <f t="shared" si="4"/>
        <v>54</v>
      </c>
      <c r="S25" s="119">
        <f t="shared" si="0"/>
        <v>10</v>
      </c>
      <c r="T25" s="119">
        <f t="shared" si="1"/>
        <v>10</v>
      </c>
      <c r="U25" s="119">
        <f t="shared" si="2"/>
        <v>11</v>
      </c>
      <c r="V25" s="119">
        <f t="shared" si="3"/>
        <v>23</v>
      </c>
    </row>
    <row r="26" spans="1:22" x14ac:dyDescent="0.35">
      <c r="A26" s="125">
        <v>5</v>
      </c>
      <c r="B26" s="117" t="s">
        <v>56</v>
      </c>
      <c r="C26" t="s">
        <v>929</v>
      </c>
      <c r="D26" s="122" t="str">
        <f>VLOOKUP(B26,'Project List'!$B$4:$W$148,6,FALSE)</f>
        <v>Specialty Equipment</v>
      </c>
      <c r="E26" s="123">
        <f>VLOOKUP(B26,'Project List'!$B$4:$W$148,22,FALSE)/1000</f>
        <v>0.12</v>
      </c>
      <c r="F26" s="118">
        <v>10</v>
      </c>
      <c r="G26" s="118">
        <v>6</v>
      </c>
      <c r="H26" s="118">
        <v>3</v>
      </c>
      <c r="I26" s="118">
        <v>0</v>
      </c>
      <c r="J26" s="118">
        <v>3</v>
      </c>
      <c r="K26" s="118">
        <v>3</v>
      </c>
      <c r="L26" s="118">
        <v>4</v>
      </c>
      <c r="M26" s="118">
        <v>0</v>
      </c>
      <c r="N26" s="118">
        <v>2</v>
      </c>
      <c r="O26" s="118">
        <v>6</v>
      </c>
      <c r="P26" s="118">
        <v>10</v>
      </c>
      <c r="Q26" s="118">
        <v>6</v>
      </c>
      <c r="R26">
        <f t="shared" si="4"/>
        <v>53</v>
      </c>
      <c r="S26" s="119">
        <f t="shared" si="0"/>
        <v>19</v>
      </c>
      <c r="T26" s="119">
        <f t="shared" si="1"/>
        <v>6</v>
      </c>
      <c r="U26" s="119">
        <f t="shared" si="2"/>
        <v>6</v>
      </c>
      <c r="V26" s="119">
        <f t="shared" si="3"/>
        <v>22</v>
      </c>
    </row>
    <row r="27" spans="1:22" x14ac:dyDescent="0.35">
      <c r="A27" s="125">
        <v>34</v>
      </c>
      <c r="B27" s="117" t="s">
        <v>645</v>
      </c>
      <c r="C27" t="s">
        <v>648</v>
      </c>
      <c r="D27" s="122" t="str">
        <f>VLOOKUP(B27,'Project List'!$B$4:$W$148,6,FALSE)</f>
        <v>Reservoirs</v>
      </c>
      <c r="E27" s="123">
        <f>VLOOKUP(B27,'Project List'!$B$4:$W$148,22,FALSE)/1000</f>
        <v>0.35</v>
      </c>
      <c r="F27" s="118">
        <v>10</v>
      </c>
      <c r="G27" s="118">
        <v>0</v>
      </c>
      <c r="H27" s="118">
        <v>3</v>
      </c>
      <c r="I27" s="118">
        <v>0</v>
      </c>
      <c r="J27" s="118">
        <v>3</v>
      </c>
      <c r="K27" s="118">
        <v>3</v>
      </c>
      <c r="L27" s="118">
        <v>10</v>
      </c>
      <c r="M27" s="118">
        <v>0</v>
      </c>
      <c r="N27" s="118">
        <v>7</v>
      </c>
      <c r="O27" s="118">
        <v>10</v>
      </c>
      <c r="P27" s="118">
        <v>4</v>
      </c>
      <c r="Q27" s="118">
        <v>3</v>
      </c>
      <c r="R27">
        <f t="shared" si="4"/>
        <v>53</v>
      </c>
      <c r="S27" s="119">
        <f t="shared" si="0"/>
        <v>13</v>
      </c>
      <c r="T27" s="119">
        <f t="shared" si="1"/>
        <v>6</v>
      </c>
      <c r="U27" s="119">
        <f t="shared" si="2"/>
        <v>17</v>
      </c>
      <c r="V27" s="119">
        <f t="shared" si="3"/>
        <v>17</v>
      </c>
    </row>
    <row r="28" spans="1:22" x14ac:dyDescent="0.35">
      <c r="A28" s="125">
        <v>36</v>
      </c>
      <c r="B28" s="117" t="s">
        <v>139</v>
      </c>
      <c r="C28" t="s">
        <v>143</v>
      </c>
      <c r="D28" s="122" t="str">
        <f>VLOOKUP(B28,'Project List'!$B$4:$W$148,6,FALSE)</f>
        <v>Specialty Vehicles</v>
      </c>
      <c r="E28" s="123">
        <f>VLOOKUP(B28,'Project List'!$B$4:$W$148,22,FALSE)/1000</f>
        <v>2</v>
      </c>
      <c r="F28" s="118">
        <v>10</v>
      </c>
      <c r="G28" s="118">
        <v>6</v>
      </c>
      <c r="H28" s="118">
        <v>0</v>
      </c>
      <c r="I28" s="118">
        <v>0</v>
      </c>
      <c r="J28" s="118">
        <v>3</v>
      </c>
      <c r="K28" s="118">
        <v>0</v>
      </c>
      <c r="L28" s="118">
        <v>7</v>
      </c>
      <c r="M28" s="118">
        <v>0</v>
      </c>
      <c r="N28" s="118">
        <v>4</v>
      </c>
      <c r="O28" s="118">
        <v>10</v>
      </c>
      <c r="P28" s="118">
        <v>7</v>
      </c>
      <c r="Q28" s="118">
        <v>6</v>
      </c>
      <c r="R28">
        <f t="shared" si="4"/>
        <v>53</v>
      </c>
      <c r="S28" s="119">
        <f t="shared" si="0"/>
        <v>16</v>
      </c>
      <c r="T28" s="119">
        <f t="shared" si="1"/>
        <v>3</v>
      </c>
      <c r="U28" s="119">
        <f t="shared" si="2"/>
        <v>11</v>
      </c>
      <c r="V28" s="119">
        <f t="shared" si="3"/>
        <v>23</v>
      </c>
    </row>
    <row r="29" spans="1:22" x14ac:dyDescent="0.35">
      <c r="A29" s="125">
        <v>4</v>
      </c>
      <c r="B29" s="117" t="s">
        <v>410</v>
      </c>
      <c r="C29" t="s">
        <v>930</v>
      </c>
      <c r="D29" s="122" t="str">
        <f>VLOOKUP(B29,'Project List'!$B$4:$W$148,6,FALSE)</f>
        <v>Sealed Roads</v>
      </c>
      <c r="E29" s="123">
        <f>VLOOKUP(B29,'Project List'!$B$4:$W$148,22,FALSE)/1000</f>
        <v>14</v>
      </c>
      <c r="F29" s="118">
        <v>6</v>
      </c>
      <c r="G29" s="118">
        <v>3</v>
      </c>
      <c r="H29" s="118">
        <v>0</v>
      </c>
      <c r="I29" s="118">
        <v>3</v>
      </c>
      <c r="J29" s="118">
        <v>6</v>
      </c>
      <c r="K29" s="118">
        <v>3</v>
      </c>
      <c r="L29" s="118">
        <v>4</v>
      </c>
      <c r="M29" s="118">
        <v>6</v>
      </c>
      <c r="N29" s="118">
        <v>4</v>
      </c>
      <c r="O29" s="118">
        <v>6</v>
      </c>
      <c r="P29" s="118">
        <v>4</v>
      </c>
      <c r="Q29" s="118">
        <v>6</v>
      </c>
      <c r="R29">
        <f t="shared" si="4"/>
        <v>51</v>
      </c>
      <c r="S29" s="119">
        <f t="shared" si="0"/>
        <v>9</v>
      </c>
      <c r="T29" s="119">
        <f t="shared" si="1"/>
        <v>12</v>
      </c>
      <c r="U29" s="119">
        <f t="shared" si="2"/>
        <v>14</v>
      </c>
      <c r="V29" s="119">
        <f t="shared" si="3"/>
        <v>16</v>
      </c>
    </row>
    <row r="30" spans="1:22" x14ac:dyDescent="0.35">
      <c r="A30" s="125">
        <v>25</v>
      </c>
      <c r="B30" s="117" t="s">
        <v>300</v>
      </c>
      <c r="C30" t="s">
        <v>931</v>
      </c>
      <c r="D30" s="122" t="str">
        <f>VLOOKUP(B30,'Project List'!$B$4:$W$148,6,FALSE)</f>
        <v>Reclamation</v>
      </c>
      <c r="E30" s="123">
        <f>VLOOKUP(B30,'Project List'!$B$4:$W$148,22,FALSE)/1000</f>
        <v>7.0000000000000007E-2</v>
      </c>
      <c r="F30" s="118">
        <v>3</v>
      </c>
      <c r="G30" s="118">
        <v>3</v>
      </c>
      <c r="H30" s="118">
        <v>6</v>
      </c>
      <c r="I30" s="118">
        <v>0</v>
      </c>
      <c r="J30" s="118">
        <v>0</v>
      </c>
      <c r="K30" s="118">
        <v>6</v>
      </c>
      <c r="L30" s="118">
        <v>6</v>
      </c>
      <c r="M30" s="118">
        <v>10</v>
      </c>
      <c r="N30" s="118">
        <v>7</v>
      </c>
      <c r="O30" s="118">
        <v>3</v>
      </c>
      <c r="P30" s="118">
        <v>3</v>
      </c>
      <c r="Q30" s="118">
        <v>3</v>
      </c>
      <c r="R30">
        <f t="shared" si="4"/>
        <v>50</v>
      </c>
      <c r="S30" s="119">
        <f t="shared" si="0"/>
        <v>12</v>
      </c>
      <c r="T30" s="119">
        <f t="shared" si="1"/>
        <v>6</v>
      </c>
      <c r="U30" s="119">
        <f t="shared" si="2"/>
        <v>23</v>
      </c>
      <c r="V30" s="119">
        <f t="shared" si="3"/>
        <v>9</v>
      </c>
    </row>
    <row r="31" spans="1:22" x14ac:dyDescent="0.35">
      <c r="A31">
        <v>30</v>
      </c>
      <c r="B31" s="117" t="s">
        <v>552</v>
      </c>
      <c r="C31" t="s">
        <v>932</v>
      </c>
      <c r="D31" s="122" t="str">
        <f>VLOOKUP(B31,'Project List'!$B$4:$W$148,6,FALSE)</f>
        <v>Buildings</v>
      </c>
      <c r="E31" s="123">
        <f>VLOOKUP(B31,'Project List'!$B$4:$W$148,22,FALSE)/1000</f>
        <v>0.4</v>
      </c>
      <c r="F31" s="118">
        <v>6</v>
      </c>
      <c r="G31" s="118">
        <v>0</v>
      </c>
      <c r="H31" s="118">
        <v>0</v>
      </c>
      <c r="I31" s="118">
        <v>0</v>
      </c>
      <c r="J31" s="118">
        <v>0</v>
      </c>
      <c r="K31" s="118">
        <v>0</v>
      </c>
      <c r="L31" s="118">
        <v>10</v>
      </c>
      <c r="M31" s="118">
        <v>3</v>
      </c>
      <c r="N31" s="118">
        <v>4</v>
      </c>
      <c r="O31" s="118">
        <v>6</v>
      </c>
      <c r="P31" s="118">
        <v>10</v>
      </c>
      <c r="Q31" s="118">
        <v>10</v>
      </c>
      <c r="R31">
        <f t="shared" si="4"/>
        <v>49</v>
      </c>
      <c r="S31" s="119">
        <f t="shared" si="0"/>
        <v>6</v>
      </c>
      <c r="T31" s="119">
        <f t="shared" si="1"/>
        <v>0</v>
      </c>
      <c r="U31" s="119">
        <f t="shared" si="2"/>
        <v>17</v>
      </c>
      <c r="V31" s="119">
        <f t="shared" si="3"/>
        <v>26</v>
      </c>
    </row>
    <row r="32" spans="1:22" x14ac:dyDescent="0.35">
      <c r="A32">
        <v>44</v>
      </c>
      <c r="B32" s="117" t="s">
        <v>305</v>
      </c>
      <c r="C32" t="s">
        <v>310</v>
      </c>
      <c r="D32" s="122" t="str">
        <f>VLOOKUP(B32,'Project List'!$B$4:$W$148,6,FALSE)</f>
        <v>Buildings</v>
      </c>
      <c r="E32" s="123">
        <f>VLOOKUP(B32,'Project List'!$B$4:$W$148,22,FALSE)/1000</f>
        <v>7.5</v>
      </c>
      <c r="F32" s="118">
        <v>6</v>
      </c>
      <c r="G32" s="118">
        <v>0</v>
      </c>
      <c r="H32" s="118">
        <v>0</v>
      </c>
      <c r="I32" s="118">
        <v>3</v>
      </c>
      <c r="J32" s="118">
        <v>10</v>
      </c>
      <c r="K32" s="118">
        <v>3</v>
      </c>
      <c r="L32" s="118">
        <v>4</v>
      </c>
      <c r="M32" s="118">
        <v>0</v>
      </c>
      <c r="N32" s="118">
        <v>4</v>
      </c>
      <c r="O32" s="118">
        <v>6</v>
      </c>
      <c r="P32" s="118">
        <v>7</v>
      </c>
      <c r="Q32" s="118">
        <v>6</v>
      </c>
      <c r="R32" s="119">
        <f t="shared" si="4"/>
        <v>49</v>
      </c>
      <c r="S32" s="119">
        <f t="shared" si="0"/>
        <v>6</v>
      </c>
      <c r="T32" s="119">
        <f t="shared" si="1"/>
        <v>16</v>
      </c>
      <c r="U32" s="119">
        <f t="shared" si="2"/>
        <v>8</v>
      </c>
      <c r="V32" s="119">
        <f t="shared" si="3"/>
        <v>19</v>
      </c>
    </row>
    <row r="33" spans="1:22" x14ac:dyDescent="0.35">
      <c r="A33">
        <v>11</v>
      </c>
      <c r="B33" s="117" t="s">
        <v>640</v>
      </c>
      <c r="C33" t="s">
        <v>933</v>
      </c>
      <c r="D33" s="122" t="str">
        <f>VLOOKUP(B33,'Project List'!$B$4:$W$148,6,FALSE)</f>
        <v>Storage Tanks</v>
      </c>
      <c r="E33" s="123">
        <f>VLOOKUP(B33,'Project List'!$B$4:$W$148,22,FALSE)/1000</f>
        <v>0.2</v>
      </c>
      <c r="F33" s="118">
        <v>6</v>
      </c>
      <c r="G33" s="118">
        <v>0</v>
      </c>
      <c r="H33" s="118">
        <v>3</v>
      </c>
      <c r="I33" s="118">
        <v>0</v>
      </c>
      <c r="J33" s="118">
        <v>6</v>
      </c>
      <c r="K33" s="118">
        <v>3</v>
      </c>
      <c r="L33" s="118">
        <v>10</v>
      </c>
      <c r="M33" s="118">
        <v>0</v>
      </c>
      <c r="N33" s="118">
        <v>4</v>
      </c>
      <c r="O33" s="118">
        <v>6</v>
      </c>
      <c r="P33" s="118">
        <v>4</v>
      </c>
      <c r="Q33" s="118">
        <v>6</v>
      </c>
      <c r="R33">
        <f t="shared" si="4"/>
        <v>48</v>
      </c>
      <c r="S33" s="119">
        <f t="shared" si="0"/>
        <v>9</v>
      </c>
      <c r="T33" s="119">
        <f t="shared" si="1"/>
        <v>9</v>
      </c>
      <c r="U33" s="119">
        <f t="shared" si="2"/>
        <v>14</v>
      </c>
      <c r="V33" s="119">
        <f t="shared" si="3"/>
        <v>16</v>
      </c>
    </row>
    <row r="34" spans="1:22" x14ac:dyDescent="0.35">
      <c r="A34">
        <v>39</v>
      </c>
      <c r="B34" s="117" t="s">
        <v>407</v>
      </c>
      <c r="C34" t="s">
        <v>934</v>
      </c>
      <c r="D34" s="122" t="str">
        <f>VLOOKUP(B34,'Project List'!$B$4:$W$148,6,FALSE)</f>
        <v>Buildings</v>
      </c>
      <c r="E34" s="123">
        <f>VLOOKUP(B34,'Project List'!$B$4:$W$148,22,FALSE)/1000</f>
        <v>0.5</v>
      </c>
      <c r="F34" s="118">
        <v>6</v>
      </c>
      <c r="G34" s="118">
        <v>3</v>
      </c>
      <c r="H34" s="118">
        <v>0</v>
      </c>
      <c r="I34" s="118">
        <v>10</v>
      </c>
      <c r="J34" s="118">
        <v>0</v>
      </c>
      <c r="K34" s="118">
        <v>6</v>
      </c>
      <c r="L34" s="118">
        <v>2</v>
      </c>
      <c r="M34" s="118">
        <v>0</v>
      </c>
      <c r="N34" s="118">
        <v>2</v>
      </c>
      <c r="O34" s="118">
        <v>6</v>
      </c>
      <c r="P34" s="118">
        <v>7</v>
      </c>
      <c r="Q34" s="118">
        <v>6</v>
      </c>
      <c r="R34" s="119">
        <f t="shared" si="4"/>
        <v>48</v>
      </c>
      <c r="S34" s="119">
        <f t="shared" si="0"/>
        <v>9</v>
      </c>
      <c r="T34" s="119">
        <f t="shared" si="1"/>
        <v>16</v>
      </c>
      <c r="U34" s="119">
        <f t="shared" si="2"/>
        <v>4</v>
      </c>
      <c r="V34" s="119">
        <f t="shared" si="3"/>
        <v>19</v>
      </c>
    </row>
    <row r="35" spans="1:22" x14ac:dyDescent="0.35">
      <c r="A35">
        <v>41</v>
      </c>
      <c r="B35" s="117" t="s">
        <v>185</v>
      </c>
      <c r="C35" t="s">
        <v>188</v>
      </c>
      <c r="D35" s="122" t="str">
        <f>VLOOKUP(B35,'Project List'!$B$4:$W$148,6,FALSE)</f>
        <v>Transmission lines</v>
      </c>
      <c r="E35" s="123">
        <f>VLOOKUP(B35,'Project List'!$B$4:$W$148,22,FALSE)/1000</f>
        <v>0.9</v>
      </c>
      <c r="F35" s="118">
        <v>6</v>
      </c>
      <c r="G35" s="118">
        <v>3</v>
      </c>
      <c r="H35" s="118">
        <v>0</v>
      </c>
      <c r="I35" s="118">
        <v>0</v>
      </c>
      <c r="J35" s="118">
        <v>6</v>
      </c>
      <c r="K35" s="118">
        <v>0</v>
      </c>
      <c r="L35" s="118">
        <v>4</v>
      </c>
      <c r="M35" s="118">
        <v>6</v>
      </c>
      <c r="N35" s="118">
        <v>7</v>
      </c>
      <c r="O35" s="118">
        <v>6</v>
      </c>
      <c r="P35" s="118">
        <v>4</v>
      </c>
      <c r="Q35" s="118">
        <v>6</v>
      </c>
      <c r="R35" s="119">
        <f t="shared" si="4"/>
        <v>48</v>
      </c>
      <c r="S35" s="119">
        <f t="shared" si="0"/>
        <v>9</v>
      </c>
      <c r="T35" s="119">
        <f t="shared" si="1"/>
        <v>6</v>
      </c>
      <c r="U35" s="119">
        <f t="shared" si="2"/>
        <v>17</v>
      </c>
      <c r="V35" s="119">
        <f t="shared" si="3"/>
        <v>16</v>
      </c>
    </row>
    <row r="36" spans="1:22" x14ac:dyDescent="0.35">
      <c r="A36">
        <v>37</v>
      </c>
      <c r="B36" s="117" t="s">
        <v>415</v>
      </c>
      <c r="C36" t="s">
        <v>935</v>
      </c>
      <c r="D36" s="122" t="str">
        <f>VLOOKUP(B36,'Project List'!$B$4:$W$148,6,FALSE)</f>
        <v>Sealed Roads</v>
      </c>
      <c r="E36" s="123">
        <f>VLOOKUP(B36,'Project List'!$B$4:$W$148,22,FALSE)/1000</f>
        <v>0.52900000000000003</v>
      </c>
      <c r="F36" s="118">
        <v>6</v>
      </c>
      <c r="G36" s="118">
        <v>0</v>
      </c>
      <c r="H36" s="118">
        <v>0</v>
      </c>
      <c r="I36" s="118">
        <v>0</v>
      </c>
      <c r="J36" s="118">
        <v>6</v>
      </c>
      <c r="K36" s="118">
        <v>3</v>
      </c>
      <c r="L36" s="118">
        <v>2</v>
      </c>
      <c r="M36" s="118">
        <v>6</v>
      </c>
      <c r="N36" s="118">
        <v>4</v>
      </c>
      <c r="O36" s="118">
        <v>10</v>
      </c>
      <c r="P36" s="118">
        <v>7</v>
      </c>
      <c r="Q36" s="118">
        <v>3</v>
      </c>
      <c r="R36">
        <f t="shared" si="4"/>
        <v>47</v>
      </c>
      <c r="S36" s="119">
        <f t="shared" si="0"/>
        <v>6</v>
      </c>
      <c r="T36" s="119">
        <f t="shared" si="1"/>
        <v>9</v>
      </c>
      <c r="U36" s="119">
        <f t="shared" si="2"/>
        <v>12</v>
      </c>
      <c r="V36" s="119">
        <f t="shared" si="3"/>
        <v>20</v>
      </c>
    </row>
    <row r="37" spans="1:22" x14ac:dyDescent="0.35">
      <c r="A37">
        <v>3</v>
      </c>
      <c r="B37" s="117" t="s">
        <v>335</v>
      </c>
      <c r="C37" t="s">
        <v>936</v>
      </c>
      <c r="D37" s="122" t="str">
        <f>VLOOKUP(B37,'Project List'!$B$4:$W$148,6,FALSE)</f>
        <v>Buildings</v>
      </c>
      <c r="E37" s="123">
        <f>VLOOKUP(B37,'Project List'!$B$4:$W$148,22,FALSE)/1000</f>
        <v>0.3</v>
      </c>
      <c r="F37" s="118">
        <v>6</v>
      </c>
      <c r="G37" s="118">
        <v>0</v>
      </c>
      <c r="H37" s="118">
        <v>0</v>
      </c>
      <c r="I37" s="118">
        <v>3</v>
      </c>
      <c r="J37" s="118">
        <v>10</v>
      </c>
      <c r="K37" s="118">
        <v>3</v>
      </c>
      <c r="L37" s="118">
        <v>2</v>
      </c>
      <c r="M37" s="118">
        <v>0</v>
      </c>
      <c r="N37" s="118">
        <v>2</v>
      </c>
      <c r="O37" s="118">
        <v>6</v>
      </c>
      <c r="P37" s="118">
        <v>7</v>
      </c>
      <c r="Q37" s="118">
        <v>6</v>
      </c>
      <c r="R37">
        <f t="shared" si="4"/>
        <v>45</v>
      </c>
      <c r="S37" s="119">
        <f t="shared" si="0"/>
        <v>6</v>
      </c>
      <c r="T37" s="119">
        <f t="shared" si="1"/>
        <v>16</v>
      </c>
      <c r="U37" s="119">
        <f t="shared" si="2"/>
        <v>4</v>
      </c>
      <c r="V37" s="119">
        <f t="shared" si="3"/>
        <v>19</v>
      </c>
    </row>
    <row r="38" spans="1:22" x14ac:dyDescent="0.35">
      <c r="A38">
        <v>12</v>
      </c>
      <c r="B38" s="117" t="s">
        <v>522</v>
      </c>
      <c r="C38" t="s">
        <v>937</v>
      </c>
      <c r="D38" s="122" t="str">
        <f>VLOOKUP(B38,'Project List'!$B$4:$W$148,6,FALSE)</f>
        <v>Housing</v>
      </c>
      <c r="E38" s="123">
        <f>VLOOKUP(B38,'Project List'!$B$4:$W$148,22,FALSE)/1000</f>
        <v>2.3549690000000001</v>
      </c>
      <c r="F38" s="118">
        <v>6</v>
      </c>
      <c r="G38" s="118">
        <v>0</v>
      </c>
      <c r="H38" s="118">
        <v>0</v>
      </c>
      <c r="I38" s="118">
        <v>3</v>
      </c>
      <c r="J38" s="118">
        <v>6</v>
      </c>
      <c r="K38" s="118">
        <v>3</v>
      </c>
      <c r="L38" s="118">
        <v>7</v>
      </c>
      <c r="M38" s="118">
        <v>0</v>
      </c>
      <c r="N38" s="118">
        <v>7</v>
      </c>
      <c r="O38" s="118">
        <v>3</v>
      </c>
      <c r="P38" s="118">
        <v>4</v>
      </c>
      <c r="Q38" s="118">
        <v>6</v>
      </c>
      <c r="R38">
        <f t="shared" si="4"/>
        <v>45</v>
      </c>
      <c r="S38" s="119">
        <f t="shared" si="0"/>
        <v>6</v>
      </c>
      <c r="T38" s="119">
        <f t="shared" si="1"/>
        <v>12</v>
      </c>
      <c r="U38" s="119">
        <f t="shared" si="2"/>
        <v>14</v>
      </c>
      <c r="V38" s="119">
        <f t="shared" si="3"/>
        <v>13</v>
      </c>
    </row>
    <row r="39" spans="1:22" x14ac:dyDescent="0.35">
      <c r="A39">
        <v>1</v>
      </c>
      <c r="B39" s="117" t="s">
        <v>537</v>
      </c>
      <c r="C39" t="s">
        <v>938</v>
      </c>
      <c r="D39" s="122" t="str">
        <f>VLOOKUP(B39,'Project List'!$B$4:$W$148,6,FALSE)</f>
        <v>Buildings</v>
      </c>
      <c r="E39" s="123">
        <f>VLOOKUP(B39,'Project List'!$B$4:$W$148,22,FALSE)/1000</f>
        <v>1</v>
      </c>
      <c r="F39" s="118">
        <v>3</v>
      </c>
      <c r="G39" s="118">
        <v>6</v>
      </c>
      <c r="H39" s="118">
        <v>10</v>
      </c>
      <c r="I39" s="118">
        <v>0</v>
      </c>
      <c r="J39" s="118">
        <v>3</v>
      </c>
      <c r="K39" s="118">
        <v>3</v>
      </c>
      <c r="L39" s="118">
        <v>7</v>
      </c>
      <c r="M39" s="118">
        <v>0</v>
      </c>
      <c r="N39" s="118">
        <v>4</v>
      </c>
      <c r="O39" s="118">
        <v>0</v>
      </c>
      <c r="P39" s="118">
        <v>2</v>
      </c>
      <c r="Q39" s="118">
        <v>6</v>
      </c>
      <c r="R39">
        <f t="shared" si="4"/>
        <v>44</v>
      </c>
      <c r="S39" s="119">
        <f t="shared" si="0"/>
        <v>19</v>
      </c>
      <c r="T39" s="119">
        <f t="shared" si="1"/>
        <v>6</v>
      </c>
      <c r="U39" s="119">
        <f t="shared" si="2"/>
        <v>11</v>
      </c>
      <c r="V39" s="119">
        <f t="shared" si="3"/>
        <v>8</v>
      </c>
    </row>
    <row r="40" spans="1:22" x14ac:dyDescent="0.35">
      <c r="A40">
        <v>31</v>
      </c>
      <c r="B40" s="117" t="s">
        <v>229</v>
      </c>
      <c r="C40" t="s">
        <v>939</v>
      </c>
      <c r="D40" s="122" t="str">
        <f>VLOOKUP(B40,'Project List'!$B$4:$W$148,6,FALSE)</f>
        <v>Specialty Vehicles</v>
      </c>
      <c r="E40" s="123">
        <f>VLOOKUP(B40,'Project List'!$B$4:$W$148,22,FALSE)/1000</f>
        <v>0.25</v>
      </c>
      <c r="F40" s="118">
        <v>10</v>
      </c>
      <c r="G40" s="118">
        <v>0</v>
      </c>
      <c r="H40" s="118">
        <v>0</v>
      </c>
      <c r="I40" s="118">
        <v>0</v>
      </c>
      <c r="J40" s="118">
        <v>3</v>
      </c>
      <c r="K40" s="118">
        <v>3</v>
      </c>
      <c r="L40" s="118">
        <v>2</v>
      </c>
      <c r="M40" s="118">
        <v>0</v>
      </c>
      <c r="N40" s="118">
        <v>2</v>
      </c>
      <c r="O40" s="118">
        <v>10</v>
      </c>
      <c r="P40" s="118">
        <v>7</v>
      </c>
      <c r="Q40" s="118">
        <v>6</v>
      </c>
      <c r="R40">
        <f t="shared" si="4"/>
        <v>43</v>
      </c>
      <c r="S40" s="119">
        <f t="shared" si="0"/>
        <v>10</v>
      </c>
      <c r="T40" s="119">
        <f t="shared" si="1"/>
        <v>6</v>
      </c>
      <c r="U40" s="119">
        <f t="shared" si="2"/>
        <v>4</v>
      </c>
      <c r="V40" s="119">
        <f t="shared" si="3"/>
        <v>23</v>
      </c>
    </row>
    <row r="41" spans="1:22" x14ac:dyDescent="0.35">
      <c r="A41">
        <v>29</v>
      </c>
      <c r="B41" s="120" t="s">
        <v>487</v>
      </c>
      <c r="C41" t="s">
        <v>940</v>
      </c>
      <c r="D41" s="122" t="str">
        <f>VLOOKUP(B41,'Project List'!$B$4:$W$148,6,FALSE)</f>
        <v>Specialty Equipment</v>
      </c>
      <c r="E41" s="123">
        <f>VLOOKUP(B41,'Project List'!$B$4:$W$148,22,FALSE)/1000</f>
        <v>4.5</v>
      </c>
      <c r="F41" s="118">
        <v>6</v>
      </c>
      <c r="G41" s="118">
        <v>3</v>
      </c>
      <c r="H41" s="118">
        <v>3</v>
      </c>
      <c r="I41" s="118">
        <v>0</v>
      </c>
      <c r="J41" s="118">
        <v>0</v>
      </c>
      <c r="K41" s="118">
        <v>3</v>
      </c>
      <c r="L41" s="118">
        <v>7</v>
      </c>
      <c r="M41" s="118">
        <v>0</v>
      </c>
      <c r="N41" s="118">
        <v>4</v>
      </c>
      <c r="O41" s="118">
        <v>6</v>
      </c>
      <c r="P41" s="118">
        <v>4</v>
      </c>
      <c r="Q41" s="118">
        <v>6</v>
      </c>
      <c r="R41">
        <f t="shared" si="4"/>
        <v>42</v>
      </c>
      <c r="S41" s="119">
        <f t="shared" si="0"/>
        <v>12</v>
      </c>
      <c r="T41" s="119">
        <f t="shared" si="1"/>
        <v>3</v>
      </c>
      <c r="U41" s="119">
        <f t="shared" si="2"/>
        <v>11</v>
      </c>
      <c r="V41" s="119">
        <f t="shared" si="3"/>
        <v>16</v>
      </c>
    </row>
    <row r="42" spans="1:22" x14ac:dyDescent="0.35">
      <c r="A42">
        <v>42</v>
      </c>
      <c r="B42" s="117" t="s">
        <v>384</v>
      </c>
      <c r="C42" t="s">
        <v>941</v>
      </c>
      <c r="D42" s="122" t="str">
        <f>VLOOKUP(B42,'Project List'!$B$4:$W$148,6,FALSE)</f>
        <v>Towers and ICT</v>
      </c>
      <c r="E42" s="123">
        <f>VLOOKUP(B42,'Project List'!$B$4:$W$148,22,FALSE)/1000</f>
        <v>0.15</v>
      </c>
      <c r="F42" s="118">
        <v>6</v>
      </c>
      <c r="G42" s="118">
        <v>0</v>
      </c>
      <c r="H42" s="118">
        <v>0</v>
      </c>
      <c r="I42" s="118">
        <v>3</v>
      </c>
      <c r="J42" s="118">
        <v>6</v>
      </c>
      <c r="K42" s="118">
        <v>3</v>
      </c>
      <c r="L42" s="118">
        <v>2</v>
      </c>
      <c r="M42" s="118">
        <v>0</v>
      </c>
      <c r="N42" s="118">
        <v>2</v>
      </c>
      <c r="O42" s="118">
        <v>6</v>
      </c>
      <c r="P42" s="118">
        <v>7</v>
      </c>
      <c r="Q42" s="118">
        <v>6</v>
      </c>
      <c r="R42" s="119">
        <f t="shared" si="4"/>
        <v>41</v>
      </c>
      <c r="S42" s="119">
        <f t="shared" si="0"/>
        <v>6</v>
      </c>
      <c r="T42" s="119">
        <f t="shared" si="1"/>
        <v>12</v>
      </c>
      <c r="U42" s="119">
        <f t="shared" si="2"/>
        <v>4</v>
      </c>
      <c r="V42" s="119">
        <f t="shared" si="3"/>
        <v>19</v>
      </c>
    </row>
    <row r="43" spans="1:22" x14ac:dyDescent="0.35">
      <c r="A43">
        <v>15</v>
      </c>
      <c r="B43" s="117" t="s">
        <v>372</v>
      </c>
      <c r="C43" t="s">
        <v>942</v>
      </c>
      <c r="D43" s="122" t="str">
        <f>VLOOKUP(B43,'Project List'!$B$4:$W$148,6,FALSE)</f>
        <v>Towers and ICT</v>
      </c>
      <c r="E43" s="123">
        <f>VLOOKUP(B43,'Project List'!$B$4:$W$148,22,FALSE)/1000</f>
        <v>0.2</v>
      </c>
      <c r="F43" s="118">
        <v>3</v>
      </c>
      <c r="G43" s="118">
        <v>0</v>
      </c>
      <c r="H43" s="118">
        <v>0</v>
      </c>
      <c r="I43" s="118">
        <v>3</v>
      </c>
      <c r="J43" s="118">
        <v>0</v>
      </c>
      <c r="K43" s="118">
        <v>3</v>
      </c>
      <c r="L43" s="118">
        <v>7</v>
      </c>
      <c r="M43" s="118">
        <v>0</v>
      </c>
      <c r="N43" s="118">
        <v>4</v>
      </c>
      <c r="O43" s="118">
        <v>6</v>
      </c>
      <c r="P43" s="118">
        <v>7</v>
      </c>
      <c r="Q43" s="118">
        <v>6</v>
      </c>
      <c r="R43">
        <f t="shared" si="4"/>
        <v>39</v>
      </c>
      <c r="S43" s="119">
        <f t="shared" si="0"/>
        <v>3</v>
      </c>
      <c r="T43" s="119">
        <f t="shared" si="1"/>
        <v>6</v>
      </c>
      <c r="U43" s="119">
        <f t="shared" si="2"/>
        <v>11</v>
      </c>
      <c r="V43" s="119">
        <f t="shared" si="3"/>
        <v>19</v>
      </c>
    </row>
    <row r="44" spans="1:22" x14ac:dyDescent="0.35">
      <c r="A44">
        <v>32</v>
      </c>
      <c r="B44" s="117" t="s">
        <v>475</v>
      </c>
      <c r="C44" t="s">
        <v>478</v>
      </c>
      <c r="D44" s="122" t="str">
        <f>VLOOKUP(B44,'Project List'!$B$4:$W$148,6,FALSE)</f>
        <v>Buildings</v>
      </c>
      <c r="E44" s="123">
        <f>VLOOKUP(B44,'Project List'!$B$4:$W$148,22,FALSE)/1000</f>
        <v>0.02</v>
      </c>
      <c r="F44" s="118">
        <v>3</v>
      </c>
      <c r="G44" s="118">
        <v>0</v>
      </c>
      <c r="H44" s="118">
        <v>0</v>
      </c>
      <c r="I44" s="118">
        <v>3</v>
      </c>
      <c r="J44" s="118">
        <v>0</v>
      </c>
      <c r="K44" s="118">
        <v>0</v>
      </c>
      <c r="L44" s="118">
        <v>10</v>
      </c>
      <c r="M44" s="118">
        <v>0</v>
      </c>
      <c r="N44" s="118">
        <v>2</v>
      </c>
      <c r="O44" s="118">
        <v>3</v>
      </c>
      <c r="P44" s="118">
        <v>7</v>
      </c>
      <c r="Q44" s="118">
        <v>6</v>
      </c>
      <c r="R44">
        <f t="shared" si="4"/>
        <v>34</v>
      </c>
      <c r="S44" s="119">
        <f t="shared" si="0"/>
        <v>3</v>
      </c>
      <c r="T44" s="119">
        <f t="shared" si="1"/>
        <v>3</v>
      </c>
      <c r="U44" s="119">
        <f t="shared" si="2"/>
        <v>12</v>
      </c>
      <c r="V44" s="119">
        <f t="shared" si="3"/>
        <v>16</v>
      </c>
    </row>
    <row r="45" spans="1:22" x14ac:dyDescent="0.35">
      <c r="A45">
        <v>33</v>
      </c>
      <c r="B45" s="117" t="s">
        <v>549</v>
      </c>
      <c r="C45" t="s">
        <v>550</v>
      </c>
      <c r="D45" s="122" t="str">
        <f>VLOOKUP(B45,'Project List'!$B$4:$W$148,6,FALSE)</f>
        <v>Buildings</v>
      </c>
      <c r="E45" s="123">
        <f>VLOOKUP(B45,'Project List'!$B$4:$W$148,22,FALSE)/1000</f>
        <v>1.3</v>
      </c>
      <c r="F45" s="118">
        <v>3</v>
      </c>
      <c r="G45" s="118">
        <v>0</v>
      </c>
      <c r="H45" s="118">
        <v>0</v>
      </c>
      <c r="I45" s="118">
        <v>3</v>
      </c>
      <c r="J45" s="118">
        <v>6</v>
      </c>
      <c r="K45" s="118">
        <v>3</v>
      </c>
      <c r="L45" s="118">
        <v>2</v>
      </c>
      <c r="M45" s="118">
        <v>0</v>
      </c>
      <c r="N45" s="118">
        <v>4</v>
      </c>
      <c r="O45" s="118">
        <v>3</v>
      </c>
      <c r="P45" s="118">
        <v>7</v>
      </c>
      <c r="Q45" s="118">
        <v>3</v>
      </c>
      <c r="R45">
        <f t="shared" si="4"/>
        <v>34</v>
      </c>
      <c r="S45" s="119">
        <f t="shared" si="0"/>
        <v>3</v>
      </c>
      <c r="T45" s="119">
        <f t="shared" si="1"/>
        <v>12</v>
      </c>
      <c r="U45" s="119">
        <f t="shared" si="2"/>
        <v>6</v>
      </c>
      <c r="V45" s="119">
        <f t="shared" si="3"/>
        <v>13</v>
      </c>
    </row>
    <row r="46" spans="1:22" x14ac:dyDescent="0.35">
      <c r="A46">
        <v>145</v>
      </c>
      <c r="B46" s="117" t="s">
        <v>665</v>
      </c>
      <c r="C46" t="s">
        <v>667</v>
      </c>
      <c r="D46" s="122" t="str">
        <f>VLOOKUP(B46,'Project List'!$B$4:$W$148,6,FALSE)</f>
        <v>Other Assets</v>
      </c>
      <c r="E46" s="123">
        <f>VLOOKUP(B46,'Project List'!$B$4:$W$148,22,FALSE)/1000</f>
        <v>2</v>
      </c>
      <c r="F46" s="118">
        <v>3</v>
      </c>
      <c r="G46" s="118">
        <v>3</v>
      </c>
      <c r="H46" s="118">
        <v>10</v>
      </c>
      <c r="I46" s="118">
        <v>3</v>
      </c>
      <c r="J46" s="118">
        <v>6</v>
      </c>
      <c r="K46" s="118">
        <v>3</v>
      </c>
      <c r="L46" s="118">
        <v>0</v>
      </c>
      <c r="M46" s="118">
        <v>3</v>
      </c>
      <c r="N46" s="118">
        <v>4</v>
      </c>
      <c r="O46" s="118">
        <v>0</v>
      </c>
      <c r="P46" s="118">
        <v>7</v>
      </c>
      <c r="Q46" s="118">
        <v>3</v>
      </c>
      <c r="R46" s="119">
        <f t="shared" ref="R46" si="5">SUM(F46:Q46)</f>
        <v>45</v>
      </c>
      <c r="S46" s="119">
        <f t="shared" ref="S46" si="6">F46+G46+H46</f>
        <v>16</v>
      </c>
      <c r="T46" s="119">
        <f t="shared" ref="T46" si="7">I46+J46+K46</f>
        <v>12</v>
      </c>
      <c r="U46" s="119">
        <f t="shared" ref="U46" si="8">L46+M46+N46</f>
        <v>7</v>
      </c>
      <c r="V46" s="119">
        <f t="shared" ref="V46" si="9">O46+P46+Q46</f>
        <v>10</v>
      </c>
    </row>
    <row r="47" spans="1:22" x14ac:dyDescent="0.35">
      <c r="D47" s="122"/>
      <c r="E47" s="122"/>
    </row>
  </sheetData>
  <autoFilter ref="A1:V47" xr:uid="{F035300B-05F8-461B-B785-C2067C3B91AA}">
    <sortState xmlns:xlrd2="http://schemas.microsoft.com/office/spreadsheetml/2017/richdata2" ref="A2:V47">
      <sortCondition descending="1" ref="R1:R47"/>
    </sortState>
  </autoFilter>
  <sortState xmlns:xlrd2="http://schemas.microsoft.com/office/spreadsheetml/2017/richdata2" ref="A2:V45">
    <sortCondition descending="1" ref="R2:R45"/>
  </sortState>
  <conditionalFormatting sqref="S2:V46">
    <cfRule type="colorScale" priority="1">
      <colorScale>
        <cfvo type="min"/>
        <cfvo type="percentile" val="50"/>
        <cfvo type="max"/>
        <color rgb="FFF8696B"/>
        <color rgb="FFFFEB84"/>
        <color rgb="FF63BE7B"/>
      </colorScale>
    </cfRule>
  </conditionalFormatting>
  <pageMargins left="0.7" right="0.7" top="0.75" bottom="0.75" header="0.3" footer="0.3"/>
  <pageSetup paperSize="9" scale="63" orientation="landscape" r:id="rId1"/>
  <headerFooter>
    <oddFooter>&amp;C_x000D_&amp;1#&amp;"Calibri"&amp;8&amp;K000000 INTERNAL. This information is accessible to ADB Management and staff. It may be shared outside ADB with appropriate permission.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Project List</vt:lpstr>
      <vt:lpstr>Analysis</vt:lpstr>
      <vt:lpstr>Shortlist</vt:lpstr>
      <vt:lpstr>Definition</vt:lpstr>
      <vt:lpstr>Codes</vt:lpstr>
      <vt:lpstr>MCA (v2.1)</vt:lpstr>
      <vt:lpstr>Codes!Extract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dc:creator>
  <cp:keywords/>
  <dc:description/>
  <cp:lastModifiedBy>Caroline Fusimalohi</cp:lastModifiedBy>
  <cp:revision/>
  <dcterms:created xsi:type="dcterms:W3CDTF">2019-04-28T04:23:51Z</dcterms:created>
  <dcterms:modified xsi:type="dcterms:W3CDTF">2024-08-15T06:26:05Z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7d4574-7375-4d17-b29c-6e4c6df0fcb0_Enabled">
    <vt:lpwstr>true</vt:lpwstr>
  </property>
  <property fmtid="{D5CDD505-2E9C-101B-9397-08002B2CF9AE}" pid="3" name="MSIP_Label_817d4574-7375-4d17-b29c-6e4c6df0fcb0_SetDate">
    <vt:lpwstr>2024-08-15T06:25:41Z</vt:lpwstr>
  </property>
  <property fmtid="{D5CDD505-2E9C-101B-9397-08002B2CF9AE}" pid="4" name="MSIP_Label_817d4574-7375-4d17-b29c-6e4c6df0fcb0_Method">
    <vt:lpwstr>Standard</vt:lpwstr>
  </property>
  <property fmtid="{D5CDD505-2E9C-101B-9397-08002B2CF9AE}" pid="5" name="MSIP_Label_817d4574-7375-4d17-b29c-6e4c6df0fcb0_Name">
    <vt:lpwstr>ADB Internal</vt:lpwstr>
  </property>
  <property fmtid="{D5CDD505-2E9C-101B-9397-08002B2CF9AE}" pid="6" name="MSIP_Label_817d4574-7375-4d17-b29c-6e4c6df0fcb0_SiteId">
    <vt:lpwstr>9495d6bb-41c2-4c58-848f-92e52cf3d640</vt:lpwstr>
  </property>
  <property fmtid="{D5CDD505-2E9C-101B-9397-08002B2CF9AE}" pid="7" name="MSIP_Label_817d4574-7375-4d17-b29c-6e4c6df0fcb0_ActionId">
    <vt:lpwstr>6516d8c1-eedf-4d60-aeb5-ed7d4dda6925</vt:lpwstr>
  </property>
  <property fmtid="{D5CDD505-2E9C-101B-9397-08002B2CF9AE}" pid="8" name="MSIP_Label_817d4574-7375-4d17-b29c-6e4c6df0fcb0_ContentBits">
    <vt:lpwstr>2</vt:lpwstr>
  </property>
</Properties>
</file>